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540" windowWidth="14280" windowHeight="1122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0">'таблица 2 УДС 2013'!$9:$9</definedName>
    <definedName name="_xlnm.Print_Area" localSheetId="0">'таблица 2 УДС 2013'!$A$1:$J$211</definedName>
  </definedNames>
  <calcPr fullCalcOnLoad="1" refMode="R1C1"/>
</workbook>
</file>

<file path=xl/sharedStrings.xml><?xml version="1.0" encoding="utf-8"?>
<sst xmlns="http://schemas.openxmlformats.org/spreadsheetml/2006/main" count="593" uniqueCount="196">
  <si>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</si>
  <si>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</si>
  <si>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</si>
  <si>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</si>
  <si>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</si>
  <si>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</si>
  <si>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</si>
  <si>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</si>
  <si>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</si>
  <si>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</si>
  <si>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</si>
  <si>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</si>
  <si>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</si>
  <si>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</si>
  <si>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</si>
  <si>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</si>
  <si>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</si>
  <si>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</si>
  <si>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</si>
  <si>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</si>
  <si>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</si>
  <si>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</si>
  <si>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</si>
  <si>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</si>
  <si>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</si>
  <si>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</si>
  <si>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</si>
  <si>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</si>
  <si>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</si>
  <si>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</si>
  <si>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</si>
  <si>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</si>
  <si>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</si>
  <si>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</si>
  <si>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</si>
  <si>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</si>
  <si>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</si>
  <si>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</si>
  <si>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</si>
  <si>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</si>
  <si>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</si>
  <si>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</si>
  <si>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</si>
  <si>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</si>
  <si>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</si>
  <si>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</si>
  <si>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</si>
  <si>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</si>
  <si>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</si>
  <si>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</si>
  <si>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</si>
  <si>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</si>
  <si>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</si>
  <si>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</si>
  <si>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</si>
  <si>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</si>
  <si>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</si>
  <si>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</si>
  <si>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</si>
  <si>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</si>
  <si>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</si>
  <si>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</si>
  <si>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</si>
  <si>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</si>
  <si>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</si>
  <si>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</si>
  <si>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</si>
  <si>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</si>
  <si>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</si>
  <si>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</si>
  <si>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</si>
  <si>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</si>
  <si>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</si>
  <si>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</si>
  <si>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</si>
  <si>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</si>
  <si>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</si>
  <si>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</si>
  <si>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</si>
  <si>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</si>
  <si>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</si>
  <si>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</si>
  <si>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</si>
  <si>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</si>
  <si>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</si>
  <si>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</si>
  <si>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</si>
  <si>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</si>
  <si>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</si>
  <si>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</si>
  <si>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</si>
  <si>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</si>
  <si>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</si>
  <si>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</si>
  <si>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</si>
  <si>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</si>
  <si>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</si>
  <si>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</si>
  <si>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</si>
  <si>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</si>
  <si>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</si>
  <si>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</si>
  <si>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</si>
  <si>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</si>
  <si>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</si>
  <si>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</si>
  <si>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</si>
  <si>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</si>
  <si>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</si>
  <si>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</si>
  <si>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</si>
  <si>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</si>
  <si>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</si>
  <si>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</si>
  <si>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</si>
  <si>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</si>
  <si>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</si>
  <si>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</si>
  <si>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</si>
  <si>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</si>
  <si>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</si>
  <si>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</si>
  <si>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</si>
  <si>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</si>
  <si>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</si>
  <si>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</si>
  <si>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</si>
  <si>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</si>
  <si>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</si>
  <si>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</si>
  <si>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</si>
  <si>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</si>
  <si>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</si>
  <si>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</si>
  <si>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</si>
  <si>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</si>
  <si>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</si>
  <si>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</si>
  <si>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</si>
  <si>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</si>
  <si>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</si>
  <si>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</si>
  <si>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</si>
  <si>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</si>
  <si>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</si>
  <si>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</si>
  <si>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</si>
  <si>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</si>
  <si>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</si>
  <si>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</si>
  <si>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</si>
  <si>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Итого по задаче 1</t>
  </si>
  <si>
    <t>Итого по задаче 2</t>
  </si>
  <si>
    <t>Итого по задаче 3</t>
  </si>
  <si>
    <t>Итого по задаче 4</t>
  </si>
  <si>
    <t>Всего по программе</t>
  </si>
  <si>
    <t>Капитальный ремонт улиц города Ханты-Мансийска</t>
  </si>
  <si>
    <t>Жилой комплекс "Иртыш" в микрорайоне Гидронамыв. Строительство улиц и дорог. 1 этап</t>
  </si>
  <si>
    <t>В том числе, остатки прошлых периодов</t>
  </si>
  <si>
    <t>Реконструкция улиц и дорог города Ханты-Мансийска</t>
  </si>
  <si>
    <t>Строительство улиц и дорог города Ханты-Мансийска</t>
  </si>
  <si>
    <t>Строительство  и реконструкция 37 остановочных пунктов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</si>
  <si>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</si>
  <si>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</si>
  <si>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</si>
  <si>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</si>
  <si>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</si>
  <si>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</si>
  <si>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</si>
  <si>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</si>
  <si>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</si>
  <si>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</si>
  <si>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</si>
  <si>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</si>
  <si>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</si>
  <si>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</si>
  <si>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Бюджет города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</si>
  <si>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</si>
  <si>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</si>
  <si>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</si>
  <si>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</si>
  <si>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</si>
  <si>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</si>
  <si>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</si>
  <si>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</si>
  <si>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Мониторинг пассажиропотока на общественном автомобильном пассажирском транспорте и анализ интенсивности движения автомобильного транспорта</t>
  </si>
  <si>
    <t>Цель 1. Развитие транспортной системы и повышение безопасности дорожного движения  в городе Ханты-Мансийске</t>
  </si>
  <si>
    <t>Задача 1. Развитие улично-дорожной сети города Ханты-Мансийска</t>
  </si>
  <si>
    <t>1.6.1.</t>
  </si>
  <si>
    <t>1.6.2.</t>
  </si>
  <si>
    <t>Задача 2. Создание современной системы управления и регулирования дорожным движением</t>
  </si>
  <si>
    <t>Задача 3. Обеспечение доступности и повышение качества транспортных услуг населению</t>
  </si>
  <si>
    <t>Задача 4.  Повышение безопасности дорожного движения</t>
  </si>
  <si>
    <t>Приложение №2</t>
  </si>
  <si>
    <t xml:space="preserve"> муниципальной программе "Развитие транспортной системы</t>
  </si>
  <si>
    <t>города Ханты-Мансийска" на 2014-2020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</si>
</sst>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6" fillId="34" borderId="12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7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 wrapText="1"/>
    </xf>
    <xf numFmtId="164" fontId="46" fillId="34" borderId="0" xfId="0" applyNumberFormat="1" applyFont="1" applyFill="1" applyBorder="1" applyAlignment="1">
      <alignment horizontal="center" vertical="center" wrapText="1"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4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 wrapText="1"/>
    </xf>
    <xf numFmtId="16" fontId="4" fillId="33" borderId="28" xfId="0" applyNumberFormat="1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16" fontId="4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" fontId="4" fillId="33" borderId="28" xfId="0" applyNumberFormat="1" applyFont="1" applyFill="1" applyBorder="1" applyAlignment="1">
      <alignment horizontal="center" vertical="center" wrapText="1"/>
    </xf>
    <xf numFmtId="17" fontId="4" fillId="33" borderId="29" xfId="0" applyNumberFormat="1" applyFont="1" applyFill="1" applyBorder="1" applyAlignment="1">
      <alignment horizontal="center" vertical="center" wrapText="1"/>
    </xf>
    <xf numFmtId="17" fontId="4" fillId="33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17" fontId="4" fillId="33" borderId="30" xfId="0" applyNumberFormat="1" applyFont="1" applyFill="1" applyBorder="1" applyAlignment="1">
      <alignment horizontal="center" vertical="center" wrapText="1"/>
    </xf>
    <xf numFmtId="17" fontId="4" fillId="33" borderId="32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>
      <alignment horizontal="right" vertical="center" wrapText="1"/>
    </xf>
    <xf numFmtId="0" fontId="4" fillId="34" borderId="46" xfId="0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right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17" fontId="4" fillId="34" borderId="12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40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horizontal="left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17" fontId="4" fillId="34" borderId="51" xfId="0" applyNumberFormat="1" applyFont="1" applyFill="1" applyBorder="1" applyAlignment="1">
      <alignment horizontal="left" vertical="center" wrapText="1"/>
    </xf>
    <xf numFmtId="17" fontId="4" fillId="34" borderId="52" xfId="0" applyNumberFormat="1" applyFont="1" applyFill="1" applyBorder="1" applyAlignment="1">
      <alignment horizontal="left" vertical="center" wrapText="1"/>
    </xf>
    <xf numFmtId="17" fontId="4" fillId="34" borderId="53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>
      <c r="A2" s="84" t="s">
        <v>140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84" t="s">
        <v>141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8.7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6.5" thickBo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8.75" customHeight="1">
      <c r="A6" s="63" t="s">
        <v>1</v>
      </c>
      <c r="B6" s="87" t="s">
        <v>34</v>
      </c>
      <c r="C6" s="87" t="s">
        <v>35</v>
      </c>
      <c r="D6" s="87" t="s">
        <v>67</v>
      </c>
      <c r="E6" s="87" t="s">
        <v>65</v>
      </c>
      <c r="F6" s="87"/>
      <c r="G6" s="87"/>
      <c r="H6" s="87"/>
      <c r="I6" s="87"/>
      <c r="J6" s="91"/>
    </row>
    <row r="7" spans="1:10" ht="18.75">
      <c r="A7" s="64"/>
      <c r="B7" s="88"/>
      <c r="C7" s="88"/>
      <c r="D7" s="88"/>
      <c r="E7" s="88" t="s">
        <v>2</v>
      </c>
      <c r="F7" s="88"/>
      <c r="G7" s="88"/>
      <c r="H7" s="88"/>
      <c r="I7" s="88"/>
      <c r="J7" s="90"/>
    </row>
    <row r="8" spans="1:10" ht="21" customHeight="1" thickBot="1">
      <c r="A8" s="65"/>
      <c r="B8" s="89"/>
      <c r="C8" s="89"/>
      <c r="D8" s="89"/>
      <c r="E8" s="89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97" t="s">
        <v>108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36" customHeight="1" thickBot="1">
      <c r="A11" s="92" t="s">
        <v>110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8.75" customHeight="1">
      <c r="A12" s="63" t="s">
        <v>3</v>
      </c>
      <c r="B12" s="60" t="s">
        <v>144</v>
      </c>
      <c r="C12" s="95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64"/>
      <c r="B13" s="61"/>
      <c r="C13" s="96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64"/>
      <c r="B14" s="61"/>
      <c r="C14" s="96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63" t="s">
        <v>11</v>
      </c>
      <c r="B15" s="60" t="s">
        <v>36</v>
      </c>
      <c r="C15" s="60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64"/>
      <c r="B16" s="61"/>
      <c r="C16" s="61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65"/>
      <c r="B17" s="62"/>
      <c r="C17" s="62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63" t="s">
        <v>12</v>
      </c>
      <c r="B18" s="60" t="s">
        <v>37</v>
      </c>
      <c r="C18" s="60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64"/>
      <c r="B19" s="61"/>
      <c r="C19" s="61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65"/>
      <c r="B20" s="62"/>
      <c r="C20" s="62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63" t="s">
        <v>13</v>
      </c>
      <c r="B21" s="60" t="s">
        <v>38</v>
      </c>
      <c r="C21" s="60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64"/>
      <c r="B22" s="61"/>
      <c r="C22" s="61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65"/>
      <c r="B23" s="62"/>
      <c r="C23" s="62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63" t="s">
        <v>14</v>
      </c>
      <c r="B24" s="60" t="s">
        <v>39</v>
      </c>
      <c r="C24" s="60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64"/>
      <c r="B25" s="61"/>
      <c r="C25" s="61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65"/>
      <c r="B26" s="62"/>
      <c r="C26" s="62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81" t="s">
        <v>15</v>
      </c>
      <c r="B27" s="60" t="s">
        <v>40</v>
      </c>
      <c r="C27" s="60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82"/>
      <c r="B28" s="61"/>
      <c r="C28" s="61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83"/>
      <c r="B29" s="62"/>
      <c r="C29" s="62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63" t="s">
        <v>16</v>
      </c>
      <c r="B30" s="60" t="s">
        <v>41</v>
      </c>
      <c r="C30" s="60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64"/>
      <c r="B31" s="61"/>
      <c r="C31" s="61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65"/>
      <c r="B32" s="62"/>
      <c r="C32" s="62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63" t="s">
        <v>18</v>
      </c>
      <c r="B33" s="60" t="s">
        <v>42</v>
      </c>
      <c r="C33" s="60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64"/>
      <c r="B34" s="61"/>
      <c r="C34" s="61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65"/>
      <c r="B35" s="62"/>
      <c r="C35" s="62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100" t="s">
        <v>17</v>
      </c>
      <c r="B36" s="60" t="s">
        <v>43</v>
      </c>
      <c r="C36" s="60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101"/>
      <c r="B37" s="61"/>
      <c r="C37" s="61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102"/>
      <c r="B38" s="62"/>
      <c r="C38" s="62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63" t="s">
        <v>19</v>
      </c>
      <c r="B39" s="60" t="s">
        <v>44</v>
      </c>
      <c r="C39" s="60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64"/>
      <c r="B40" s="61"/>
      <c r="C40" s="61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65"/>
      <c r="B41" s="62"/>
      <c r="C41" s="62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63" t="s">
        <v>20</v>
      </c>
      <c r="B42" s="60" t="s">
        <v>45</v>
      </c>
      <c r="C42" s="60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64"/>
      <c r="B43" s="61"/>
      <c r="C43" s="61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65"/>
      <c r="B44" s="62"/>
      <c r="C44" s="62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63" t="s">
        <v>21</v>
      </c>
      <c r="B45" s="60" t="s">
        <v>146</v>
      </c>
      <c r="C45" s="60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64"/>
      <c r="B46" s="61"/>
      <c r="C46" s="61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65"/>
      <c r="B47" s="62"/>
      <c r="C47" s="62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63" t="s">
        <v>22</v>
      </c>
      <c r="B48" s="60" t="s">
        <v>46</v>
      </c>
      <c r="C48" s="60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64"/>
      <c r="B49" s="61"/>
      <c r="C49" s="61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65"/>
      <c r="B50" s="62"/>
      <c r="C50" s="62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63" t="s">
        <v>23</v>
      </c>
      <c r="B51" s="60" t="s">
        <v>47</v>
      </c>
      <c r="C51" s="60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64"/>
      <c r="B52" s="61"/>
      <c r="C52" s="61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65"/>
      <c r="B53" s="62"/>
      <c r="C53" s="62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63" t="s">
        <v>26</v>
      </c>
      <c r="B54" s="60" t="s">
        <v>48</v>
      </c>
      <c r="C54" s="60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64"/>
      <c r="B55" s="61"/>
      <c r="C55" s="61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65"/>
      <c r="B56" s="62"/>
      <c r="C56" s="62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63" t="s">
        <v>27</v>
      </c>
      <c r="B57" s="60" t="s">
        <v>49</v>
      </c>
      <c r="C57" s="60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64"/>
      <c r="B58" s="61"/>
      <c r="C58" s="61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65"/>
      <c r="B59" s="62"/>
      <c r="C59" s="62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63" t="s">
        <v>28</v>
      </c>
      <c r="B60" s="60" t="s">
        <v>50</v>
      </c>
      <c r="C60" s="60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64"/>
      <c r="B61" s="61"/>
      <c r="C61" s="61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65"/>
      <c r="B62" s="62"/>
      <c r="C62" s="62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63" t="s">
        <v>29</v>
      </c>
      <c r="B63" s="60" t="s">
        <v>51</v>
      </c>
      <c r="C63" s="60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64"/>
      <c r="B64" s="61"/>
      <c r="C64" s="61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65"/>
      <c r="B65" s="62"/>
      <c r="C65" s="62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63" t="s">
        <v>30</v>
      </c>
      <c r="B66" s="60" t="s">
        <v>52</v>
      </c>
      <c r="C66" s="60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64"/>
      <c r="B67" s="61"/>
      <c r="C67" s="61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65"/>
      <c r="B68" s="62"/>
      <c r="C68" s="62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63" t="s">
        <v>31</v>
      </c>
      <c r="B69" s="60" t="s">
        <v>53</v>
      </c>
      <c r="C69" s="60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64"/>
      <c r="B70" s="61"/>
      <c r="C70" s="61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65"/>
      <c r="B71" s="62"/>
      <c r="C71" s="62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63" t="s">
        <v>32</v>
      </c>
      <c r="B72" s="60" t="s">
        <v>79</v>
      </c>
      <c r="C72" s="60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64"/>
      <c r="B73" s="61"/>
      <c r="C73" s="61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65"/>
      <c r="B74" s="62"/>
      <c r="C74" s="62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63" t="s">
        <v>78</v>
      </c>
      <c r="B75" s="60" t="s">
        <v>98</v>
      </c>
      <c r="C75" s="60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64"/>
      <c r="B76" s="61"/>
      <c r="C76" s="61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80"/>
      <c r="B77" s="73"/>
      <c r="C77" s="73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63" t="s">
        <v>97</v>
      </c>
      <c r="B78" s="104" t="s">
        <v>138</v>
      </c>
      <c r="C78" s="60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64"/>
      <c r="B79" s="105"/>
      <c r="C79" s="61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65"/>
      <c r="B80" s="106"/>
      <c r="C80" s="62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63" t="s">
        <v>100</v>
      </c>
      <c r="B81" s="104" t="s">
        <v>139</v>
      </c>
      <c r="C81" s="60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64"/>
      <c r="B82" s="105"/>
      <c r="C82" s="61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65"/>
      <c r="B83" s="106"/>
      <c r="C83" s="62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107" t="s">
        <v>101</v>
      </c>
      <c r="B84" s="103" t="s">
        <v>54</v>
      </c>
      <c r="C84" s="103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64"/>
      <c r="B85" s="61"/>
      <c r="C85" s="61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80"/>
      <c r="B86" s="73"/>
      <c r="C86" s="73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63" t="s">
        <v>136</v>
      </c>
      <c r="B87" s="60" t="s">
        <v>109</v>
      </c>
      <c r="C87" s="60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64"/>
      <c r="B88" s="61"/>
      <c r="C88" s="61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65"/>
      <c r="B89" s="62"/>
      <c r="C89" s="62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107" t="s">
        <v>137</v>
      </c>
      <c r="B90" s="103" t="s">
        <v>80</v>
      </c>
      <c r="C90" s="103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64"/>
      <c r="B91" s="61"/>
      <c r="C91" s="61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65"/>
      <c r="B92" s="62"/>
      <c r="C92" s="62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110" t="s">
        <v>102</v>
      </c>
      <c r="B93" s="111"/>
      <c r="C93" s="112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113"/>
      <c r="B94" s="114"/>
      <c r="C94" s="115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16"/>
      <c r="B95" s="117"/>
      <c r="C95" s="118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97" t="s">
        <v>131</v>
      </c>
      <c r="B96" s="98"/>
      <c r="C96" s="98"/>
      <c r="D96" s="98"/>
      <c r="E96" s="98"/>
      <c r="F96" s="98"/>
      <c r="G96" s="98"/>
      <c r="H96" s="98"/>
      <c r="I96" s="98"/>
      <c r="J96" s="99"/>
    </row>
    <row r="97" spans="1:10" ht="25.5" customHeight="1">
      <c r="A97" s="63" t="s">
        <v>33</v>
      </c>
      <c r="B97" s="60" t="s">
        <v>73</v>
      </c>
      <c r="C97" s="60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64"/>
      <c r="B98" s="61"/>
      <c r="C98" s="61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65"/>
      <c r="B99" s="62"/>
      <c r="C99" s="62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100" t="s">
        <v>24</v>
      </c>
      <c r="B100" s="60" t="s">
        <v>92</v>
      </c>
      <c r="C100" s="60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101"/>
      <c r="B101" s="61"/>
      <c r="C101" s="61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102"/>
      <c r="B102" s="62"/>
      <c r="C102" s="62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100" t="s">
        <v>25</v>
      </c>
      <c r="B103" s="60" t="s">
        <v>74</v>
      </c>
      <c r="C103" s="60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101"/>
      <c r="B104" s="61"/>
      <c r="C104" s="61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102"/>
      <c r="B105" s="62"/>
      <c r="C105" s="62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66" t="s">
        <v>107</v>
      </c>
      <c r="B106" s="67"/>
      <c r="C106" s="67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68"/>
      <c r="B107" s="69"/>
      <c r="C107" s="69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70"/>
      <c r="B108" s="71"/>
      <c r="C108" s="71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120" t="s">
        <v>75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18.75" customHeight="1">
      <c r="A110" s="100" t="s">
        <v>76</v>
      </c>
      <c r="B110" s="60" t="s">
        <v>111</v>
      </c>
      <c r="C110" s="60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101"/>
      <c r="B111" s="61"/>
      <c r="C111" s="61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102"/>
      <c r="B112" s="62"/>
      <c r="C112" s="62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100" t="s">
        <v>77</v>
      </c>
      <c r="B113" s="60" t="s">
        <v>112</v>
      </c>
      <c r="C113" s="60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101"/>
      <c r="B114" s="61"/>
      <c r="C114" s="61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102"/>
      <c r="B115" s="62"/>
      <c r="C115" s="62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100" t="s">
        <v>99</v>
      </c>
      <c r="B116" s="60" t="s">
        <v>105</v>
      </c>
      <c r="C116" s="60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101"/>
      <c r="B117" s="61"/>
      <c r="C117" s="61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102"/>
      <c r="B118" s="62"/>
      <c r="C118" s="62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100" t="s">
        <v>99</v>
      </c>
      <c r="B119" s="60" t="s">
        <v>142</v>
      </c>
      <c r="C119" s="60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101"/>
      <c r="B120" s="61"/>
      <c r="C120" s="61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119"/>
      <c r="B121" s="73"/>
      <c r="C121" s="62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110" t="s">
        <v>103</v>
      </c>
      <c r="B122" s="111"/>
      <c r="C122" s="112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113"/>
      <c r="B123" s="114"/>
      <c r="C123" s="115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113"/>
      <c r="B124" s="114"/>
      <c r="C124" s="115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66" t="s">
        <v>104</v>
      </c>
      <c r="B125" s="67"/>
      <c r="C125" s="67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68"/>
      <c r="B126" s="69"/>
      <c r="C126" s="69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70"/>
      <c r="B127" s="71"/>
      <c r="C127" s="71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123" t="s">
        <v>113</v>
      </c>
      <c r="B128" s="124"/>
      <c r="C128" s="124"/>
      <c r="D128" s="124"/>
      <c r="E128" s="124"/>
      <c r="F128" s="124"/>
      <c r="G128" s="124"/>
      <c r="H128" s="124"/>
      <c r="I128" s="124"/>
      <c r="J128" s="125"/>
      <c r="K128" s="22"/>
    </row>
    <row r="129" spans="1:11" ht="52.5" customHeight="1" thickBot="1">
      <c r="A129" s="126" t="s">
        <v>122</v>
      </c>
      <c r="B129" s="127"/>
      <c r="C129" s="127"/>
      <c r="D129" s="127"/>
      <c r="E129" s="127"/>
      <c r="F129" s="127"/>
      <c r="G129" s="127"/>
      <c r="H129" s="127"/>
      <c r="I129" s="127"/>
      <c r="J129" s="128"/>
      <c r="K129" s="22"/>
    </row>
    <row r="130" spans="1:10" ht="30" customHeight="1">
      <c r="A130" s="57" t="s">
        <v>81</v>
      </c>
      <c r="B130" s="60" t="s">
        <v>56</v>
      </c>
      <c r="C130" s="60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58"/>
      <c r="B131" s="61"/>
      <c r="C131" s="61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72"/>
      <c r="B132" s="62"/>
      <c r="C132" s="62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63" t="s">
        <v>82</v>
      </c>
      <c r="B133" s="60" t="s">
        <v>57</v>
      </c>
      <c r="C133" s="60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64"/>
      <c r="B134" s="61"/>
      <c r="C134" s="61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65"/>
      <c r="B135" s="62"/>
      <c r="C135" s="62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63" t="s">
        <v>83</v>
      </c>
      <c r="B136" s="60" t="s">
        <v>58</v>
      </c>
      <c r="C136" s="60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64"/>
      <c r="B137" s="61"/>
      <c r="C137" s="61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65"/>
      <c r="B138" s="62"/>
      <c r="C138" s="62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63" t="s">
        <v>114</v>
      </c>
      <c r="B139" s="60" t="s">
        <v>59</v>
      </c>
      <c r="C139" s="60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64"/>
      <c r="B140" s="61"/>
      <c r="C140" s="61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65"/>
      <c r="B141" s="62"/>
      <c r="C141" s="62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63" t="s">
        <v>115</v>
      </c>
      <c r="B142" s="60" t="s">
        <v>60</v>
      </c>
      <c r="C142" s="60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64"/>
      <c r="B143" s="61"/>
      <c r="C143" s="61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65"/>
      <c r="B144" s="62"/>
      <c r="C144" s="62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63" t="s">
        <v>116</v>
      </c>
      <c r="B145" s="60" t="s">
        <v>61</v>
      </c>
      <c r="C145" s="60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64"/>
      <c r="B146" s="61"/>
      <c r="C146" s="61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65"/>
      <c r="B147" s="62"/>
      <c r="C147" s="62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63" t="s">
        <v>117</v>
      </c>
      <c r="B148" s="60" t="s">
        <v>62</v>
      </c>
      <c r="C148" s="60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64"/>
      <c r="B149" s="61"/>
      <c r="C149" s="61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65"/>
      <c r="B150" s="62"/>
      <c r="C150" s="62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63" t="s">
        <v>118</v>
      </c>
      <c r="B151" s="60" t="s">
        <v>63</v>
      </c>
      <c r="C151" s="60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64"/>
      <c r="B152" s="61"/>
      <c r="C152" s="61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65"/>
      <c r="B153" s="62"/>
      <c r="C153" s="62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57" t="s">
        <v>119</v>
      </c>
      <c r="B154" s="60" t="s">
        <v>55</v>
      </c>
      <c r="C154" s="60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58"/>
      <c r="B155" s="61"/>
      <c r="C155" s="61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72"/>
      <c r="B156" s="62"/>
      <c r="C156" s="62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57" t="s">
        <v>123</v>
      </c>
      <c r="B157" s="60" t="s">
        <v>106</v>
      </c>
      <c r="C157" s="60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58"/>
      <c r="B158" s="61"/>
      <c r="C158" s="61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59"/>
      <c r="B159" s="73"/>
      <c r="C159" s="62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66" t="s">
        <v>124</v>
      </c>
      <c r="B160" s="67"/>
      <c r="C160" s="67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68"/>
      <c r="B161" s="69"/>
      <c r="C161" s="69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70"/>
      <c r="B162" s="71"/>
      <c r="C162" s="71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08" t="s">
        <v>121</v>
      </c>
      <c r="B163" s="109"/>
      <c r="C163" s="109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68"/>
      <c r="B164" s="69"/>
      <c r="C164" s="69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70"/>
      <c r="B165" s="71"/>
      <c r="C165" s="71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74" t="s">
        <v>120</v>
      </c>
      <c r="B166" s="75"/>
      <c r="C166" s="75"/>
      <c r="D166" s="75"/>
      <c r="E166" s="75"/>
      <c r="F166" s="75"/>
      <c r="G166" s="75"/>
      <c r="H166" s="75"/>
      <c r="I166" s="75"/>
      <c r="J166" s="76"/>
    </row>
    <row r="167" spans="1:10" ht="42" customHeight="1" thickBot="1">
      <c r="A167" s="74" t="s">
        <v>125</v>
      </c>
      <c r="B167" s="75"/>
      <c r="C167" s="75"/>
      <c r="D167" s="75"/>
      <c r="E167" s="75"/>
      <c r="F167" s="75"/>
      <c r="G167" s="75"/>
      <c r="H167" s="75"/>
      <c r="I167" s="75"/>
      <c r="J167" s="76"/>
    </row>
    <row r="168" spans="1:10" ht="30.75" customHeight="1" hidden="1">
      <c r="A168" s="63"/>
      <c r="B168" s="60" t="s">
        <v>133</v>
      </c>
      <c r="C168" s="60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64"/>
      <c r="B169" s="61"/>
      <c r="C169" s="61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80"/>
      <c r="B170" s="73"/>
      <c r="C170" s="73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63" t="s">
        <v>84</v>
      </c>
      <c r="B171" s="60" t="s">
        <v>134</v>
      </c>
      <c r="C171" s="60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64"/>
      <c r="B172" s="61"/>
      <c r="C172" s="61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65"/>
      <c r="B173" s="62"/>
      <c r="C173" s="73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107" t="s">
        <v>86</v>
      </c>
      <c r="B174" s="103" t="s">
        <v>135</v>
      </c>
      <c r="C174" s="60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64"/>
      <c r="B175" s="61"/>
      <c r="C175" s="61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80"/>
      <c r="B176" s="73"/>
      <c r="C176" s="73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63" t="s">
        <v>85</v>
      </c>
      <c r="B177" s="60" t="s">
        <v>96</v>
      </c>
      <c r="C177" s="60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64"/>
      <c r="B178" s="61"/>
      <c r="C178" s="61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65"/>
      <c r="B179" s="62"/>
      <c r="C179" s="73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63" t="s">
        <v>86</v>
      </c>
      <c r="B180" s="60" t="s">
        <v>129</v>
      </c>
      <c r="C180" s="60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64"/>
      <c r="B181" s="61"/>
      <c r="C181" s="61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65"/>
      <c r="B182" s="62"/>
      <c r="C182" s="73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63" t="s">
        <v>87</v>
      </c>
      <c r="B183" s="60" t="s">
        <v>130</v>
      </c>
      <c r="C183" s="60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64"/>
      <c r="B184" s="61"/>
      <c r="C184" s="61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65"/>
      <c r="B185" s="62"/>
      <c r="C185" s="73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63" t="s">
        <v>88</v>
      </c>
      <c r="B186" s="60" t="s">
        <v>132</v>
      </c>
      <c r="C186" s="60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64"/>
      <c r="B187" s="61"/>
      <c r="C187" s="61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80"/>
      <c r="B188" s="73"/>
      <c r="C188" s="73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66" t="s">
        <v>143</v>
      </c>
      <c r="B189" s="67"/>
      <c r="C189" s="67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68"/>
      <c r="B190" s="69"/>
      <c r="C190" s="69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70"/>
      <c r="B191" s="71"/>
      <c r="C191" s="71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77" t="s">
        <v>126</v>
      </c>
      <c r="B192" s="78"/>
      <c r="C192" s="78"/>
      <c r="D192" s="78"/>
      <c r="E192" s="78"/>
      <c r="F192" s="78"/>
      <c r="G192" s="78"/>
      <c r="H192" s="78"/>
      <c r="I192" s="78"/>
      <c r="J192" s="79"/>
    </row>
    <row r="193" spans="1:10" ht="22.5" customHeight="1" hidden="1">
      <c r="A193" s="81" t="s">
        <v>89</v>
      </c>
      <c r="B193" s="60" t="s">
        <v>64</v>
      </c>
      <c r="C193" s="60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82"/>
      <c r="B194" s="61"/>
      <c r="C194" s="61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83"/>
      <c r="B195" s="62"/>
      <c r="C195" s="62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66" t="s">
        <v>93</v>
      </c>
      <c r="B196" s="67"/>
      <c r="C196" s="67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68"/>
      <c r="B197" s="69"/>
      <c r="C197" s="69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70"/>
      <c r="B198" s="71"/>
      <c r="C198" s="71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74" t="s">
        <v>127</v>
      </c>
      <c r="B199" s="75"/>
      <c r="C199" s="75"/>
      <c r="D199" s="75"/>
      <c r="E199" s="75"/>
      <c r="F199" s="75"/>
      <c r="G199" s="75"/>
      <c r="H199" s="75"/>
      <c r="I199" s="75"/>
      <c r="J199" s="76"/>
    </row>
    <row r="200" spans="1:10" ht="24" customHeight="1">
      <c r="A200" s="63" t="s">
        <v>90</v>
      </c>
      <c r="B200" s="60" t="s">
        <v>91</v>
      </c>
      <c r="C200" s="60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64"/>
      <c r="B201" s="61"/>
      <c r="C201" s="61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65"/>
      <c r="B202" s="62"/>
      <c r="C202" s="62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66" t="s">
        <v>94</v>
      </c>
      <c r="B203" s="67"/>
      <c r="C203" s="67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68"/>
      <c r="B204" s="69"/>
      <c r="C204" s="69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70"/>
      <c r="B205" s="71"/>
      <c r="C205" s="71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66" t="s">
        <v>95</v>
      </c>
      <c r="B206" s="67"/>
      <c r="C206" s="67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68"/>
      <c r="B207" s="69"/>
      <c r="C207" s="69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70"/>
      <c r="B208" s="71"/>
      <c r="C208" s="71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66" t="s">
        <v>66</v>
      </c>
      <c r="B209" s="67"/>
      <c r="C209" s="67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68"/>
      <c r="B210" s="69"/>
      <c r="C210" s="69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70"/>
      <c r="B211" s="71"/>
      <c r="C211" s="71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A72:A74"/>
    <mergeCell ref="B72:B74"/>
    <mergeCell ref="C72:C74"/>
    <mergeCell ref="C75:C77"/>
    <mergeCell ref="A75:A77"/>
    <mergeCell ref="B75:B77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C42:C44"/>
    <mergeCell ref="C18:C20"/>
    <mergeCell ref="C24:C26"/>
    <mergeCell ref="B15:B17"/>
    <mergeCell ref="C15:C17"/>
    <mergeCell ref="B18:B20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="50" zoomScaleNormal="50" zoomScalePageLayoutView="0" workbookViewId="0" topLeftCell="A1">
      <selection activeCell="R31" sqref="R31"/>
    </sheetView>
  </sheetViews>
  <sheetFormatPr defaultColWidth="9.00390625" defaultRowHeight="12.75"/>
  <cols>
    <col min="1" max="1" width="10.125" style="0" customWidth="1"/>
    <col min="2" max="2" width="47.125" style="0" customWidth="1"/>
    <col min="3" max="3" width="49.625" style="0" customWidth="1"/>
    <col min="4" max="4" width="44.25390625" style="0" customWidth="1"/>
    <col min="5" max="5" width="37.00390625" style="0" customWidth="1"/>
    <col min="6" max="6" width="18.75390625" style="0" customWidth="1"/>
    <col min="7" max="7" width="17.625" style="0" customWidth="1"/>
    <col min="8" max="8" width="15.625" style="0" customWidth="1"/>
    <col min="9" max="10" width="15.00390625" style="0" bestFit="1" customWidth="1"/>
    <col min="11" max="13" width="15.00390625" style="0" customWidth="1"/>
    <col min="14" max="14" width="0" style="0" hidden="1" customWidth="1"/>
  </cols>
  <sheetData>
    <row r="1" spans="1:14" ht="18.75">
      <c r="A1" s="84" t="s">
        <v>193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.75">
      <c r="A2" s="84" t="s">
        <v>194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75">
      <c r="A3" s="84" t="s">
        <v>195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8.7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8.75">
      <c r="A5" s="88" t="s">
        <v>1</v>
      </c>
      <c r="B5" s="88" t="s">
        <v>34</v>
      </c>
      <c r="C5" s="88" t="s">
        <v>70</v>
      </c>
      <c r="D5" s="88" t="s">
        <v>35</v>
      </c>
      <c r="E5" s="88" t="s">
        <v>67</v>
      </c>
      <c r="F5" s="88" t="s">
        <v>65</v>
      </c>
      <c r="G5" s="88"/>
      <c r="H5" s="88"/>
      <c r="I5" s="88"/>
      <c r="J5" s="88"/>
      <c r="K5" s="88"/>
      <c r="L5" s="88"/>
      <c r="M5" s="88"/>
      <c r="N5" s="88"/>
    </row>
    <row r="6" spans="1:14" ht="18.75">
      <c r="A6" s="88"/>
      <c r="B6" s="88"/>
      <c r="C6" s="88"/>
      <c r="D6" s="88"/>
      <c r="E6" s="88"/>
      <c r="F6" s="88" t="s">
        <v>2</v>
      </c>
      <c r="G6" s="88"/>
      <c r="H6" s="88"/>
      <c r="I6" s="88"/>
      <c r="J6" s="88"/>
      <c r="K6" s="88"/>
      <c r="L6" s="88"/>
      <c r="M6" s="88"/>
      <c r="N6" s="88"/>
    </row>
    <row r="7" spans="1:14" ht="56.25">
      <c r="A7" s="88"/>
      <c r="B7" s="88"/>
      <c r="C7" s="88"/>
      <c r="D7" s="88"/>
      <c r="E7" s="88"/>
      <c r="F7" s="88"/>
      <c r="G7" s="42" t="s">
        <v>6</v>
      </c>
      <c r="H7" s="42" t="s">
        <v>7</v>
      </c>
      <c r="I7" s="42" t="s">
        <v>8</v>
      </c>
      <c r="J7" s="42" t="s">
        <v>9</v>
      </c>
      <c r="K7" s="42" t="s">
        <v>170</v>
      </c>
      <c r="L7" s="42" t="s">
        <v>171</v>
      </c>
      <c r="M7" s="42" t="s">
        <v>172</v>
      </c>
      <c r="N7" s="42" t="s">
        <v>10</v>
      </c>
    </row>
    <row r="8" spans="1:14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11</v>
      </c>
    </row>
    <row r="9" spans="1:14" ht="18.75">
      <c r="A9" s="61" t="s">
        <v>186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8.75">
      <c r="A10" s="166" t="s">
        <v>187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8.75">
      <c r="A11" s="88" t="s">
        <v>3</v>
      </c>
      <c r="B11" s="61" t="s">
        <v>156</v>
      </c>
      <c r="C11" s="61" t="s">
        <v>147</v>
      </c>
      <c r="D11" s="61" t="s">
        <v>150</v>
      </c>
      <c r="E11" s="43" t="s">
        <v>2</v>
      </c>
      <c r="F11" s="3">
        <f aca="true" t="shared" si="0" ref="F11:F16">G11+H11+I11+J11+K11+L11+M11</f>
        <v>196057.5</v>
      </c>
      <c r="G11" s="46">
        <v>58148.5</v>
      </c>
      <c r="H11" s="46">
        <v>109532</v>
      </c>
      <c r="I11" s="46">
        <v>28377</v>
      </c>
      <c r="J11" s="46"/>
      <c r="K11" s="3"/>
      <c r="L11" s="3"/>
      <c r="M11" s="3"/>
      <c r="N11" s="3">
        <f>N12+N13</f>
        <v>0</v>
      </c>
    </row>
    <row r="12" spans="1:14" ht="18.75">
      <c r="A12" s="88"/>
      <c r="B12" s="61"/>
      <c r="C12" s="61"/>
      <c r="D12" s="61"/>
      <c r="E12" s="13" t="s">
        <v>4</v>
      </c>
      <c r="F12" s="3">
        <f t="shared" si="0"/>
        <v>186253.1</v>
      </c>
      <c r="G12" s="46">
        <v>55241.1</v>
      </c>
      <c r="H12" s="46">
        <v>104055</v>
      </c>
      <c r="I12" s="46">
        <v>26957</v>
      </c>
      <c r="J12" s="46"/>
      <c r="K12" s="3"/>
      <c r="L12" s="3"/>
      <c r="M12" s="3"/>
      <c r="N12" s="3"/>
    </row>
    <row r="13" spans="1:14" ht="18.75">
      <c r="A13" s="88"/>
      <c r="B13" s="61"/>
      <c r="C13" s="61"/>
      <c r="D13" s="61"/>
      <c r="E13" s="13" t="s">
        <v>5</v>
      </c>
      <c r="F13" s="3">
        <f t="shared" si="0"/>
        <v>9894</v>
      </c>
      <c r="G13" s="46">
        <v>2997</v>
      </c>
      <c r="H13" s="46">
        <v>5477</v>
      </c>
      <c r="I13" s="46">
        <v>1420</v>
      </c>
      <c r="J13" s="46"/>
      <c r="K13" s="3"/>
      <c r="L13" s="3"/>
      <c r="M13" s="3"/>
      <c r="N13" s="3"/>
    </row>
    <row r="14" spans="1:14" ht="18.75">
      <c r="A14" s="88" t="s">
        <v>11</v>
      </c>
      <c r="B14" s="61" t="s">
        <v>157</v>
      </c>
      <c r="C14" s="61" t="s">
        <v>147</v>
      </c>
      <c r="D14" s="61" t="s">
        <v>150</v>
      </c>
      <c r="E14" s="43" t="s">
        <v>2</v>
      </c>
      <c r="F14" s="3">
        <f t="shared" si="0"/>
        <v>2102.4</v>
      </c>
      <c r="G14" s="46">
        <v>2102.4</v>
      </c>
      <c r="H14" s="46"/>
      <c r="I14" s="46"/>
      <c r="J14" s="46"/>
      <c r="K14" s="3"/>
      <c r="L14" s="3"/>
      <c r="M14" s="3"/>
      <c r="N14" s="49"/>
    </row>
    <row r="15" spans="1:14" ht="18.75">
      <c r="A15" s="88"/>
      <c r="B15" s="61"/>
      <c r="C15" s="61"/>
      <c r="D15" s="61"/>
      <c r="E15" s="13" t="s">
        <v>4</v>
      </c>
      <c r="F15" s="3">
        <f t="shared" si="0"/>
        <v>40926.9</v>
      </c>
      <c r="G15" s="46">
        <v>40926.9</v>
      </c>
      <c r="H15" s="46"/>
      <c r="I15" s="46"/>
      <c r="J15" s="46"/>
      <c r="K15" s="3"/>
      <c r="L15" s="3"/>
      <c r="M15" s="3"/>
      <c r="N15" s="49"/>
    </row>
    <row r="16" spans="1:14" ht="18.75">
      <c r="A16" s="88"/>
      <c r="B16" s="61"/>
      <c r="C16" s="61"/>
      <c r="D16" s="61"/>
      <c r="E16" s="13" t="s">
        <v>5</v>
      </c>
      <c r="F16" s="3">
        <f t="shared" si="0"/>
        <v>2102.4</v>
      </c>
      <c r="G16" s="46">
        <v>2102.4</v>
      </c>
      <c r="H16" s="46"/>
      <c r="I16" s="46"/>
      <c r="J16" s="46"/>
      <c r="K16" s="3"/>
      <c r="L16" s="3"/>
      <c r="M16" s="3"/>
      <c r="N16" s="49"/>
    </row>
    <row r="17" spans="1:14" ht="18.75">
      <c r="A17" s="88" t="s">
        <v>12</v>
      </c>
      <c r="B17" s="61" t="s">
        <v>159</v>
      </c>
      <c r="C17" s="61" t="s">
        <v>147</v>
      </c>
      <c r="D17" s="61" t="s">
        <v>150</v>
      </c>
      <c r="E17" s="13" t="s">
        <v>2</v>
      </c>
      <c r="F17" s="3">
        <f>SUM(G17:M17)</f>
        <v>396539.89999999997</v>
      </c>
      <c r="G17" s="46"/>
      <c r="H17" s="46">
        <v>2525</v>
      </c>
      <c r="I17" s="46"/>
      <c r="J17" s="50"/>
      <c r="K17" s="3">
        <v>131338.3</v>
      </c>
      <c r="L17" s="3">
        <v>131338.3</v>
      </c>
      <c r="M17" s="3">
        <v>131338.3</v>
      </c>
      <c r="N17" s="49"/>
    </row>
    <row r="18" spans="1:14" ht="18.75">
      <c r="A18" s="88"/>
      <c r="B18" s="61"/>
      <c r="C18" s="61"/>
      <c r="D18" s="61"/>
      <c r="E18" s="13" t="s">
        <v>4</v>
      </c>
      <c r="F18" s="3">
        <f>SUM(G18:M18)</f>
        <v>374314.19999999995</v>
      </c>
      <c r="G18" s="46"/>
      <c r="H18" s="46"/>
      <c r="I18" s="46"/>
      <c r="J18" s="50"/>
      <c r="K18" s="3">
        <v>124771.4</v>
      </c>
      <c r="L18" s="3">
        <v>124771.4</v>
      </c>
      <c r="M18" s="3">
        <v>124771.4</v>
      </c>
      <c r="N18" s="49"/>
    </row>
    <row r="19" spans="1:14" ht="18.75">
      <c r="A19" s="88"/>
      <c r="B19" s="61"/>
      <c r="C19" s="61"/>
      <c r="D19" s="61"/>
      <c r="E19" s="13" t="s">
        <v>5</v>
      </c>
      <c r="F19" s="3">
        <f>SUM(G19:M19)</f>
        <v>22225.699999999997</v>
      </c>
      <c r="G19" s="46"/>
      <c r="H19" s="46">
        <v>2525</v>
      </c>
      <c r="I19" s="46"/>
      <c r="J19" s="50"/>
      <c r="K19" s="3">
        <v>6566.9</v>
      </c>
      <c r="L19" s="3">
        <v>6566.9</v>
      </c>
      <c r="M19" s="3">
        <v>6566.9</v>
      </c>
      <c r="N19" s="49"/>
    </row>
    <row r="20" spans="1:14" ht="18.75">
      <c r="A20" s="164" t="s">
        <v>13</v>
      </c>
      <c r="B20" s="165" t="s">
        <v>160</v>
      </c>
      <c r="C20" s="165" t="s">
        <v>147</v>
      </c>
      <c r="D20" s="165" t="s">
        <v>150</v>
      </c>
      <c r="E20" s="44" t="s">
        <v>2</v>
      </c>
      <c r="F20" s="3">
        <f>SUM(G20:M20)</f>
        <v>463350.89999999997</v>
      </c>
      <c r="G20" s="46">
        <v>16250</v>
      </c>
      <c r="H20" s="46">
        <v>36940</v>
      </c>
      <c r="I20" s="46"/>
      <c r="J20" s="50"/>
      <c r="K20" s="45">
        <v>136720.3</v>
      </c>
      <c r="L20" s="45">
        <v>136720.3</v>
      </c>
      <c r="M20" s="45">
        <v>136720.3</v>
      </c>
      <c r="N20" s="49"/>
    </row>
    <row r="21" spans="1:14" ht="18.75">
      <c r="A21" s="164"/>
      <c r="B21" s="165"/>
      <c r="C21" s="165"/>
      <c r="D21" s="165"/>
      <c r="E21" s="44" t="s">
        <v>4</v>
      </c>
      <c r="F21" s="3">
        <f>SUM(G21:M21)</f>
        <v>389652.9</v>
      </c>
      <c r="G21" s="46"/>
      <c r="H21" s="46"/>
      <c r="I21" s="46"/>
      <c r="J21" s="50"/>
      <c r="K21" s="3">
        <v>129884.3</v>
      </c>
      <c r="L21" s="3">
        <v>129884.3</v>
      </c>
      <c r="M21" s="3">
        <v>129884.3</v>
      </c>
      <c r="N21" s="49"/>
    </row>
    <row r="22" spans="1:14" ht="18.75">
      <c r="A22" s="164"/>
      <c r="B22" s="165"/>
      <c r="C22" s="165"/>
      <c r="D22" s="165"/>
      <c r="E22" s="44" t="s">
        <v>5</v>
      </c>
      <c r="F22" s="3">
        <f>G22+H22+I22+J22+K22+L22+M22</f>
        <v>73698</v>
      </c>
      <c r="G22" s="46">
        <v>16250</v>
      </c>
      <c r="H22" s="46">
        <v>36940</v>
      </c>
      <c r="I22" s="46"/>
      <c r="J22" s="50"/>
      <c r="K22" s="3">
        <v>6836</v>
      </c>
      <c r="L22" s="3">
        <v>6836</v>
      </c>
      <c r="M22" s="3">
        <v>6836</v>
      </c>
      <c r="N22" s="49"/>
    </row>
    <row r="23" spans="1:14" ht="18.75">
      <c r="A23" s="88" t="s">
        <v>14</v>
      </c>
      <c r="B23" s="61" t="s">
        <v>146</v>
      </c>
      <c r="C23" s="61" t="s">
        <v>147</v>
      </c>
      <c r="D23" s="61" t="s">
        <v>150</v>
      </c>
      <c r="E23" s="51" t="s">
        <v>2</v>
      </c>
      <c r="F23" s="46">
        <f>G23+H23+I23+J23+K23+L23+M23</f>
        <v>177155.7</v>
      </c>
      <c r="G23" s="46"/>
      <c r="H23" s="46"/>
      <c r="I23" s="46">
        <v>81155.4</v>
      </c>
      <c r="J23" s="46">
        <v>96000.3</v>
      </c>
      <c r="K23" s="46"/>
      <c r="L23" s="46"/>
      <c r="M23" s="46"/>
      <c r="N23" s="49"/>
    </row>
    <row r="24" spans="1:14" ht="18.75">
      <c r="A24" s="88"/>
      <c r="B24" s="61"/>
      <c r="C24" s="61"/>
      <c r="D24" s="61"/>
      <c r="E24" s="51" t="s">
        <v>4</v>
      </c>
      <c r="F24" s="46">
        <f>G24+H24+I24+J24+K24+L24+M24</f>
        <v>168297.90000000002</v>
      </c>
      <c r="G24" s="46"/>
      <c r="H24" s="46"/>
      <c r="I24" s="46">
        <v>77097.6</v>
      </c>
      <c r="J24" s="46">
        <v>91200.3</v>
      </c>
      <c r="K24" s="46"/>
      <c r="L24" s="46"/>
      <c r="M24" s="46"/>
      <c r="N24" s="49"/>
    </row>
    <row r="25" spans="1:14" ht="18.75">
      <c r="A25" s="88"/>
      <c r="B25" s="61"/>
      <c r="C25" s="61"/>
      <c r="D25" s="61"/>
      <c r="E25" s="51" t="s">
        <v>5</v>
      </c>
      <c r="F25" s="46">
        <f>G25+H25+I25+J25+K25+L25+M25</f>
        <v>8857.8</v>
      </c>
      <c r="G25" s="46"/>
      <c r="H25" s="46"/>
      <c r="I25" s="46">
        <v>4057.8</v>
      </c>
      <c r="J25" s="46">
        <v>4800</v>
      </c>
      <c r="K25" s="46"/>
      <c r="L25" s="46"/>
      <c r="M25" s="46"/>
      <c r="N25" s="49"/>
    </row>
    <row r="26" spans="1:14" ht="18.75">
      <c r="A26" s="88"/>
      <c r="B26" s="163" t="s">
        <v>158</v>
      </c>
      <c r="C26" s="163"/>
      <c r="D26" s="163"/>
      <c r="E26" s="52" t="s">
        <v>2</v>
      </c>
      <c r="F26" s="46"/>
      <c r="G26" s="46"/>
      <c r="H26" s="46"/>
      <c r="I26" s="46"/>
      <c r="J26" s="46"/>
      <c r="K26" s="46"/>
      <c r="L26" s="46"/>
      <c r="M26" s="46"/>
      <c r="N26" s="49"/>
    </row>
    <row r="27" spans="1:14" ht="18.75">
      <c r="A27" s="88"/>
      <c r="B27" s="163"/>
      <c r="C27" s="163"/>
      <c r="D27" s="163"/>
      <c r="E27" s="51" t="s">
        <v>4</v>
      </c>
      <c r="F27" s="46"/>
      <c r="G27" s="46"/>
      <c r="H27" s="46"/>
      <c r="I27" s="46"/>
      <c r="J27" s="46"/>
      <c r="K27" s="46"/>
      <c r="L27" s="46"/>
      <c r="M27" s="46"/>
      <c r="N27" s="49"/>
    </row>
    <row r="28" spans="1:14" ht="18.75">
      <c r="A28" s="88"/>
      <c r="B28" s="163"/>
      <c r="C28" s="163"/>
      <c r="D28" s="163"/>
      <c r="E28" s="51" t="s">
        <v>5</v>
      </c>
      <c r="F28" s="46"/>
      <c r="G28" s="46"/>
      <c r="H28" s="46"/>
      <c r="I28" s="46"/>
      <c r="J28" s="46"/>
      <c r="K28" s="46"/>
      <c r="L28" s="46"/>
      <c r="M28" s="46"/>
      <c r="N28" s="49"/>
    </row>
    <row r="29" spans="1:14" ht="18.75">
      <c r="A29" s="88" t="s">
        <v>15</v>
      </c>
      <c r="B29" s="61" t="s">
        <v>161</v>
      </c>
      <c r="C29" s="61" t="s">
        <v>147</v>
      </c>
      <c r="D29" s="61" t="s">
        <v>150</v>
      </c>
      <c r="E29" s="51" t="s">
        <v>2</v>
      </c>
      <c r="F29" s="46">
        <f>G29+H29+I29+J29+K29+L29+M29</f>
        <v>5045.099999999999</v>
      </c>
      <c r="G29" s="46"/>
      <c r="H29" s="46"/>
      <c r="I29" s="46"/>
      <c r="J29" s="50"/>
      <c r="K29" s="46">
        <v>3739.7</v>
      </c>
      <c r="L29" s="46">
        <v>652.7</v>
      </c>
      <c r="M29" s="46">
        <v>652.7</v>
      </c>
      <c r="N29" s="49"/>
    </row>
    <row r="30" spans="1:14" ht="18.75">
      <c r="A30" s="88"/>
      <c r="B30" s="61"/>
      <c r="C30" s="61"/>
      <c r="D30" s="61"/>
      <c r="E30" s="51" t="s">
        <v>4</v>
      </c>
      <c r="F30" s="46"/>
      <c r="G30" s="46"/>
      <c r="H30" s="46"/>
      <c r="I30" s="46"/>
      <c r="J30" s="50"/>
      <c r="K30" s="46"/>
      <c r="L30" s="46"/>
      <c r="M30" s="46"/>
      <c r="N30" s="49"/>
    </row>
    <row r="31" spans="1:14" ht="18.75">
      <c r="A31" s="88"/>
      <c r="B31" s="61"/>
      <c r="C31" s="61"/>
      <c r="D31" s="61"/>
      <c r="E31" s="51" t="s">
        <v>5</v>
      </c>
      <c r="F31" s="46">
        <f>G31+H31+I31+J31+K31+L31+M31</f>
        <v>5045.099999999999</v>
      </c>
      <c r="G31" s="46"/>
      <c r="H31" s="46"/>
      <c r="I31" s="46"/>
      <c r="J31" s="50"/>
      <c r="K31" s="46">
        <v>3739.7</v>
      </c>
      <c r="L31" s="46">
        <v>652.7</v>
      </c>
      <c r="M31" s="46">
        <v>652.7</v>
      </c>
      <c r="N31" s="49"/>
    </row>
    <row r="32" spans="1:14" ht="18.75">
      <c r="A32" s="88" t="s">
        <v>188</v>
      </c>
      <c r="B32" s="61" t="s">
        <v>54</v>
      </c>
      <c r="C32" s="61" t="s">
        <v>147</v>
      </c>
      <c r="D32" s="61" t="s">
        <v>150</v>
      </c>
      <c r="E32" s="51" t="s">
        <v>2</v>
      </c>
      <c r="F32" s="46">
        <f>G32+H32+I32+J32+K32+L32+M32</f>
        <v>4045.0999999999995</v>
      </c>
      <c r="G32" s="46"/>
      <c r="H32" s="46"/>
      <c r="I32" s="46"/>
      <c r="J32" s="50"/>
      <c r="K32" s="46">
        <v>2739.7</v>
      </c>
      <c r="L32" s="46">
        <v>652.7</v>
      </c>
      <c r="M32" s="46">
        <v>652.7</v>
      </c>
      <c r="N32" s="49"/>
    </row>
    <row r="33" spans="1:14" ht="18.75">
      <c r="A33" s="88"/>
      <c r="B33" s="61"/>
      <c r="C33" s="61"/>
      <c r="D33" s="61"/>
      <c r="E33" s="51" t="s">
        <v>4</v>
      </c>
      <c r="F33" s="46"/>
      <c r="G33" s="46"/>
      <c r="H33" s="46"/>
      <c r="I33" s="46"/>
      <c r="J33" s="50"/>
      <c r="K33" s="46"/>
      <c r="L33" s="46"/>
      <c r="M33" s="46"/>
      <c r="N33" s="49"/>
    </row>
    <row r="34" spans="1:14" ht="18.75">
      <c r="A34" s="88"/>
      <c r="B34" s="61"/>
      <c r="C34" s="61"/>
      <c r="D34" s="61"/>
      <c r="E34" s="51" t="s">
        <v>5</v>
      </c>
      <c r="F34" s="46">
        <f>G34+H34+I34+J34+K34+L34+M34</f>
        <v>4045.0999999999995</v>
      </c>
      <c r="G34" s="46"/>
      <c r="H34" s="46"/>
      <c r="I34" s="46"/>
      <c r="J34" s="50"/>
      <c r="K34" s="46">
        <v>2739.7</v>
      </c>
      <c r="L34" s="46">
        <v>652.7</v>
      </c>
      <c r="M34" s="46">
        <v>652.7</v>
      </c>
      <c r="N34" s="49"/>
    </row>
    <row r="35" spans="1:14" ht="18.75">
      <c r="A35" s="88"/>
      <c r="B35" s="163" t="s">
        <v>158</v>
      </c>
      <c r="C35" s="163"/>
      <c r="D35" s="163"/>
      <c r="E35" s="52" t="s">
        <v>2</v>
      </c>
      <c r="F35" s="46"/>
      <c r="G35" s="46"/>
      <c r="H35" s="46"/>
      <c r="I35" s="46"/>
      <c r="J35" s="46"/>
      <c r="K35" s="46"/>
      <c r="L35" s="46"/>
      <c r="M35" s="46"/>
      <c r="N35" s="49"/>
    </row>
    <row r="36" spans="1:14" ht="18.75">
      <c r="A36" s="88"/>
      <c r="B36" s="163"/>
      <c r="C36" s="163"/>
      <c r="D36" s="163"/>
      <c r="E36" s="51" t="s">
        <v>4</v>
      </c>
      <c r="F36" s="46"/>
      <c r="G36" s="46"/>
      <c r="H36" s="46"/>
      <c r="I36" s="46"/>
      <c r="J36" s="46"/>
      <c r="K36" s="46"/>
      <c r="L36" s="46"/>
      <c r="M36" s="46"/>
      <c r="N36" s="49"/>
    </row>
    <row r="37" spans="1:14" ht="18.75">
      <c r="A37" s="88"/>
      <c r="B37" s="163"/>
      <c r="C37" s="163"/>
      <c r="D37" s="163"/>
      <c r="E37" s="51" t="s">
        <v>5</v>
      </c>
      <c r="F37" s="46"/>
      <c r="G37" s="46"/>
      <c r="H37" s="46"/>
      <c r="I37" s="46"/>
      <c r="J37" s="46"/>
      <c r="K37" s="46"/>
      <c r="L37" s="46"/>
      <c r="M37" s="46"/>
      <c r="N37" s="49"/>
    </row>
    <row r="38" spans="1:14" ht="18.75">
      <c r="A38" s="88" t="s">
        <v>189</v>
      </c>
      <c r="B38" s="61" t="s">
        <v>109</v>
      </c>
      <c r="C38" s="61" t="s">
        <v>147</v>
      </c>
      <c r="D38" s="61" t="s">
        <v>150</v>
      </c>
      <c r="E38" s="51" t="s">
        <v>2</v>
      </c>
      <c r="F38" s="46">
        <f>SUM(G38:M38)</f>
        <v>1000</v>
      </c>
      <c r="G38" s="46"/>
      <c r="H38" s="46"/>
      <c r="I38" s="46"/>
      <c r="J38" s="50"/>
      <c r="K38" s="46">
        <v>1000</v>
      </c>
      <c r="L38" s="46"/>
      <c r="M38" s="46"/>
      <c r="N38" s="49"/>
    </row>
    <row r="39" spans="1:14" ht="18.75">
      <c r="A39" s="88"/>
      <c r="B39" s="61"/>
      <c r="C39" s="61"/>
      <c r="D39" s="61"/>
      <c r="E39" s="51" t="s">
        <v>4</v>
      </c>
      <c r="F39" s="47">
        <f>SUM(G39:M39)</f>
        <v>0</v>
      </c>
      <c r="G39" s="46"/>
      <c r="H39" s="46"/>
      <c r="I39" s="46"/>
      <c r="J39" s="50"/>
      <c r="K39" s="46"/>
      <c r="L39" s="46"/>
      <c r="M39" s="46"/>
      <c r="N39" s="49"/>
    </row>
    <row r="40" spans="1:14" ht="18.75">
      <c r="A40" s="88"/>
      <c r="B40" s="61"/>
      <c r="C40" s="61"/>
      <c r="D40" s="61"/>
      <c r="E40" s="51" t="s">
        <v>5</v>
      </c>
      <c r="F40" s="46">
        <f>SUM(G40:M40)</f>
        <v>1000</v>
      </c>
      <c r="G40" s="46"/>
      <c r="H40" s="46"/>
      <c r="I40" s="46"/>
      <c r="J40" s="50"/>
      <c r="K40" s="46">
        <v>1000</v>
      </c>
      <c r="L40" s="46"/>
      <c r="M40" s="46"/>
      <c r="N40" s="49"/>
    </row>
    <row r="41" spans="1:14" ht="18.75">
      <c r="A41" s="88"/>
      <c r="B41" s="163" t="s">
        <v>158</v>
      </c>
      <c r="C41" s="163"/>
      <c r="D41" s="163"/>
      <c r="E41" s="52" t="s">
        <v>2</v>
      </c>
      <c r="F41" s="46"/>
      <c r="G41" s="46"/>
      <c r="H41" s="46"/>
      <c r="I41" s="46"/>
      <c r="J41" s="46"/>
      <c r="K41" s="46"/>
      <c r="L41" s="46"/>
      <c r="M41" s="46"/>
      <c r="N41" s="49"/>
    </row>
    <row r="42" spans="1:14" ht="18.75">
      <c r="A42" s="88"/>
      <c r="B42" s="163"/>
      <c r="C42" s="163"/>
      <c r="D42" s="163"/>
      <c r="E42" s="51" t="s">
        <v>4</v>
      </c>
      <c r="F42" s="46"/>
      <c r="G42" s="46"/>
      <c r="H42" s="46"/>
      <c r="I42" s="46"/>
      <c r="J42" s="46"/>
      <c r="K42" s="46"/>
      <c r="L42" s="46"/>
      <c r="M42" s="46"/>
      <c r="N42" s="49"/>
    </row>
    <row r="43" spans="1:14" ht="18.75">
      <c r="A43" s="88"/>
      <c r="B43" s="163"/>
      <c r="C43" s="163"/>
      <c r="D43" s="163"/>
      <c r="E43" s="51" t="s">
        <v>5</v>
      </c>
      <c r="F43" s="46"/>
      <c r="G43" s="46"/>
      <c r="H43" s="46"/>
      <c r="I43" s="46"/>
      <c r="J43" s="46"/>
      <c r="K43" s="46"/>
      <c r="L43" s="46"/>
      <c r="M43" s="46"/>
      <c r="N43" s="49"/>
    </row>
    <row r="44" spans="1:14" ht="18.75">
      <c r="A44" s="88" t="s">
        <v>16</v>
      </c>
      <c r="B44" s="61" t="s">
        <v>80</v>
      </c>
      <c r="C44" s="61" t="s">
        <v>147</v>
      </c>
      <c r="D44" s="61" t="s">
        <v>150</v>
      </c>
      <c r="E44" s="51" t="s">
        <v>2</v>
      </c>
      <c r="F44" s="46"/>
      <c r="G44" s="46"/>
      <c r="H44" s="46"/>
      <c r="I44" s="46"/>
      <c r="J44" s="46"/>
      <c r="K44" s="46"/>
      <c r="L44" s="46"/>
      <c r="M44" s="46"/>
      <c r="N44" s="49"/>
    </row>
    <row r="45" spans="1:14" ht="18.75">
      <c r="A45" s="88"/>
      <c r="B45" s="61"/>
      <c r="C45" s="61"/>
      <c r="D45" s="61"/>
      <c r="E45" s="51" t="s">
        <v>4</v>
      </c>
      <c r="F45" s="46"/>
      <c r="G45" s="46"/>
      <c r="H45" s="46"/>
      <c r="I45" s="46"/>
      <c r="J45" s="46"/>
      <c r="K45" s="46"/>
      <c r="L45" s="46"/>
      <c r="M45" s="46"/>
      <c r="N45" s="49"/>
    </row>
    <row r="46" spans="1:14" ht="18.75">
      <c r="A46" s="88"/>
      <c r="B46" s="61"/>
      <c r="C46" s="61"/>
      <c r="D46" s="61"/>
      <c r="E46" s="51" t="s">
        <v>5</v>
      </c>
      <c r="F46" s="46"/>
      <c r="G46" s="46"/>
      <c r="H46" s="46"/>
      <c r="I46" s="46"/>
      <c r="J46" s="46"/>
      <c r="K46" s="46"/>
      <c r="L46" s="46"/>
      <c r="M46" s="46"/>
      <c r="N46" s="49"/>
    </row>
    <row r="47" spans="1:14" ht="18.75">
      <c r="A47" s="88" t="s">
        <v>18</v>
      </c>
      <c r="B47" s="61" t="s">
        <v>164</v>
      </c>
      <c r="C47" s="61" t="s">
        <v>162</v>
      </c>
      <c r="D47" s="61" t="s">
        <v>163</v>
      </c>
      <c r="E47" s="51" t="s">
        <v>2</v>
      </c>
      <c r="F47" s="46">
        <f>G47+H47+I47+J47+K47+L47+M47</f>
        <v>115957.79999999999</v>
      </c>
      <c r="G47" s="46"/>
      <c r="H47" s="46"/>
      <c r="I47" s="46"/>
      <c r="J47" s="50"/>
      <c r="K47" s="46">
        <v>38652.6</v>
      </c>
      <c r="L47" s="46">
        <v>38652.6</v>
      </c>
      <c r="M47" s="46">
        <v>38652.6</v>
      </c>
      <c r="N47" s="49"/>
    </row>
    <row r="48" spans="1:14" ht="18.75">
      <c r="A48" s="88"/>
      <c r="B48" s="61"/>
      <c r="C48" s="61"/>
      <c r="D48" s="61"/>
      <c r="E48" s="51" t="s">
        <v>4</v>
      </c>
      <c r="F48" s="46"/>
      <c r="G48" s="46"/>
      <c r="H48" s="46"/>
      <c r="I48" s="46"/>
      <c r="J48" s="50"/>
      <c r="K48" s="46"/>
      <c r="L48" s="46"/>
      <c r="M48" s="46"/>
      <c r="N48" s="49"/>
    </row>
    <row r="49" spans="1:14" ht="18.75">
      <c r="A49" s="88"/>
      <c r="B49" s="61"/>
      <c r="C49" s="61"/>
      <c r="D49" s="61"/>
      <c r="E49" s="51" t="s">
        <v>5</v>
      </c>
      <c r="F49" s="46">
        <f>G49+H49+I49+J49+K49+L49+M49</f>
        <v>115957.79999999999</v>
      </c>
      <c r="G49" s="46"/>
      <c r="H49" s="46"/>
      <c r="I49" s="46"/>
      <c r="J49" s="50"/>
      <c r="K49" s="46">
        <v>38652.6</v>
      </c>
      <c r="L49" s="46">
        <v>38652.6</v>
      </c>
      <c r="M49" s="46">
        <v>38652.6</v>
      </c>
      <c r="N49" s="49"/>
    </row>
    <row r="50" spans="1:14" ht="18.75">
      <c r="A50" s="88" t="s">
        <v>17</v>
      </c>
      <c r="B50" s="61" t="s">
        <v>165</v>
      </c>
      <c r="C50" s="61" t="s">
        <v>149</v>
      </c>
      <c r="D50" s="61" t="s">
        <v>69</v>
      </c>
      <c r="E50" s="51" t="s">
        <v>2</v>
      </c>
      <c r="F50" s="46">
        <f aca="true" t="shared" si="1" ref="F50:F55">SUM(G50:M50)</f>
        <v>18900</v>
      </c>
      <c r="G50" s="46"/>
      <c r="H50" s="46"/>
      <c r="I50" s="46"/>
      <c r="J50" s="46"/>
      <c r="K50" s="46">
        <v>6300</v>
      </c>
      <c r="L50" s="46">
        <v>6300</v>
      </c>
      <c r="M50" s="46">
        <v>6300</v>
      </c>
      <c r="N50" s="49"/>
    </row>
    <row r="51" spans="1:14" ht="18.75">
      <c r="A51" s="88"/>
      <c r="B51" s="61"/>
      <c r="C51" s="61"/>
      <c r="D51" s="61"/>
      <c r="E51" s="51" t="s">
        <v>4</v>
      </c>
      <c r="F51" s="47">
        <f t="shared" si="1"/>
        <v>0</v>
      </c>
      <c r="G51" s="46"/>
      <c r="H51" s="46"/>
      <c r="I51" s="46"/>
      <c r="J51" s="46"/>
      <c r="K51" s="46"/>
      <c r="L51" s="46"/>
      <c r="M51" s="46"/>
      <c r="N51" s="49"/>
    </row>
    <row r="52" spans="1:14" ht="18.75">
      <c r="A52" s="88"/>
      <c r="B52" s="61"/>
      <c r="C52" s="61"/>
      <c r="D52" s="61"/>
      <c r="E52" s="51" t="s">
        <v>5</v>
      </c>
      <c r="F52" s="46">
        <f t="shared" si="1"/>
        <v>18900</v>
      </c>
      <c r="G52" s="46"/>
      <c r="H52" s="46"/>
      <c r="I52" s="46"/>
      <c r="J52" s="46"/>
      <c r="K52" s="46">
        <v>6300</v>
      </c>
      <c r="L52" s="46">
        <v>6300</v>
      </c>
      <c r="M52" s="46">
        <v>6300</v>
      </c>
      <c r="N52" s="49"/>
    </row>
    <row r="53" spans="1:14" ht="18.75">
      <c r="A53" s="129" t="s">
        <v>151</v>
      </c>
      <c r="B53" s="130"/>
      <c r="C53" s="130"/>
      <c r="D53" s="131"/>
      <c r="E53" s="51" t="s">
        <v>2</v>
      </c>
      <c r="F53" s="46">
        <f t="shared" si="1"/>
        <v>1380154.4</v>
      </c>
      <c r="G53" s="46">
        <f>SUM(G11,G14,G17,G20,G23,G26,G29,G32,G35,G38,G41,G44,G47,G50)</f>
        <v>76500.9</v>
      </c>
      <c r="H53" s="46">
        <f aca="true" t="shared" si="2" ref="H53:M55">SUM(H11,H14,H17,H20,H23,H26,H29,H32,H35,H38,H41,H44,H47,H50)</f>
        <v>148997</v>
      </c>
      <c r="I53" s="46">
        <f t="shared" si="2"/>
        <v>109532.4</v>
      </c>
      <c r="J53" s="46">
        <f t="shared" si="2"/>
        <v>96000.3</v>
      </c>
      <c r="K53" s="46">
        <f t="shared" si="2"/>
        <v>320490.6</v>
      </c>
      <c r="L53" s="46">
        <f t="shared" si="2"/>
        <v>314316.6</v>
      </c>
      <c r="M53" s="46">
        <f t="shared" si="2"/>
        <v>314316.6</v>
      </c>
      <c r="N53" s="49"/>
    </row>
    <row r="54" spans="1:14" ht="18.75">
      <c r="A54" s="132"/>
      <c r="B54" s="152"/>
      <c r="C54" s="152"/>
      <c r="D54" s="153"/>
      <c r="E54" s="51" t="s">
        <v>4</v>
      </c>
      <c r="F54" s="46">
        <f t="shared" si="1"/>
        <v>1159445</v>
      </c>
      <c r="G54" s="46">
        <f>SUM(G12,G15,G18,G21,G24,G27,G30,G33,G36,G39,G42,G45,G48,G51)</f>
        <v>96168</v>
      </c>
      <c r="H54" s="46">
        <f t="shared" si="2"/>
        <v>104055</v>
      </c>
      <c r="I54" s="46">
        <f t="shared" si="2"/>
        <v>104054.6</v>
      </c>
      <c r="J54" s="46">
        <f t="shared" si="2"/>
        <v>91200.3</v>
      </c>
      <c r="K54" s="46">
        <f t="shared" si="2"/>
        <v>254655.7</v>
      </c>
      <c r="L54" s="46">
        <f t="shared" si="2"/>
        <v>254655.7</v>
      </c>
      <c r="M54" s="46">
        <f t="shared" si="2"/>
        <v>254655.7</v>
      </c>
      <c r="N54" s="49"/>
    </row>
    <row r="55" spans="1:14" ht="18.75">
      <c r="A55" s="133"/>
      <c r="B55" s="134"/>
      <c r="C55" s="134"/>
      <c r="D55" s="135"/>
      <c r="E55" s="51" t="s">
        <v>5</v>
      </c>
      <c r="F55" s="46">
        <f t="shared" si="1"/>
        <v>261725.89999999997</v>
      </c>
      <c r="G55" s="46">
        <f>SUM(G13,G16,G19,G22,G25,G28,G31,G34,G37,G40,G43,G46,G49,G52)</f>
        <v>21349.4</v>
      </c>
      <c r="H55" s="46">
        <f t="shared" si="2"/>
        <v>44942</v>
      </c>
      <c r="I55" s="46">
        <f t="shared" si="2"/>
        <v>5477.8</v>
      </c>
      <c r="J55" s="46">
        <f t="shared" si="2"/>
        <v>4800</v>
      </c>
      <c r="K55" s="46">
        <f t="shared" si="2"/>
        <v>65834.9</v>
      </c>
      <c r="L55" s="46">
        <f t="shared" si="2"/>
        <v>59660.9</v>
      </c>
      <c r="M55" s="46">
        <f t="shared" si="2"/>
        <v>59660.9</v>
      </c>
      <c r="N55" s="49"/>
    </row>
    <row r="56" spans="1:14" ht="18.75">
      <c r="A56" s="154" t="s">
        <v>190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6"/>
    </row>
    <row r="57" spans="1:14" ht="18.75">
      <c r="A57" s="88" t="s">
        <v>33</v>
      </c>
      <c r="B57" s="61" t="s">
        <v>73</v>
      </c>
      <c r="C57" s="61" t="s">
        <v>148</v>
      </c>
      <c r="D57" s="61" t="s">
        <v>72</v>
      </c>
      <c r="E57" s="51" t="s">
        <v>2</v>
      </c>
      <c r="F57" s="46">
        <f aca="true" t="shared" si="3" ref="F57:F62">SUM(G57:M57)</f>
        <v>2090</v>
      </c>
      <c r="G57" s="46"/>
      <c r="H57" s="46"/>
      <c r="I57" s="46"/>
      <c r="J57" s="46"/>
      <c r="K57" s="46">
        <v>2090</v>
      </c>
      <c r="L57" s="46"/>
      <c r="M57" s="46"/>
      <c r="N57" s="49"/>
    </row>
    <row r="58" spans="1:14" ht="18.75">
      <c r="A58" s="88"/>
      <c r="B58" s="61"/>
      <c r="C58" s="61"/>
      <c r="D58" s="61"/>
      <c r="E58" s="51" t="s">
        <v>4</v>
      </c>
      <c r="F58" s="47">
        <f t="shared" si="3"/>
        <v>0</v>
      </c>
      <c r="G58" s="46"/>
      <c r="H58" s="46"/>
      <c r="I58" s="46"/>
      <c r="J58" s="46"/>
      <c r="K58" s="46"/>
      <c r="L58" s="46"/>
      <c r="M58" s="46"/>
      <c r="N58" s="49"/>
    </row>
    <row r="59" spans="1:14" ht="18.75">
      <c r="A59" s="88"/>
      <c r="B59" s="61"/>
      <c r="C59" s="61"/>
      <c r="D59" s="61"/>
      <c r="E59" s="51" t="s">
        <v>5</v>
      </c>
      <c r="F59" s="46">
        <f t="shared" si="3"/>
        <v>2090</v>
      </c>
      <c r="G59" s="46"/>
      <c r="H59" s="46"/>
      <c r="I59" s="46"/>
      <c r="J59" s="46"/>
      <c r="K59" s="46">
        <v>2090</v>
      </c>
      <c r="L59" s="46"/>
      <c r="M59" s="46"/>
      <c r="N59" s="49"/>
    </row>
    <row r="60" spans="1:14" ht="18.75">
      <c r="A60" s="145" t="s">
        <v>24</v>
      </c>
      <c r="B60" s="61" t="s">
        <v>168</v>
      </c>
      <c r="C60" s="61" t="s">
        <v>149</v>
      </c>
      <c r="D60" s="61" t="s">
        <v>69</v>
      </c>
      <c r="E60" s="51" t="s">
        <v>2</v>
      </c>
      <c r="F60" s="46">
        <f t="shared" si="3"/>
        <v>3837.9</v>
      </c>
      <c r="G60" s="46"/>
      <c r="H60" s="46"/>
      <c r="I60" s="46"/>
      <c r="J60" s="46"/>
      <c r="K60" s="46">
        <v>3837.9</v>
      </c>
      <c r="L60" s="46"/>
      <c r="M60" s="46"/>
      <c r="N60" s="49"/>
    </row>
    <row r="61" spans="1:14" ht="18.75">
      <c r="A61" s="145"/>
      <c r="B61" s="61"/>
      <c r="C61" s="61"/>
      <c r="D61" s="61"/>
      <c r="E61" s="51" t="s">
        <v>4</v>
      </c>
      <c r="F61" s="47">
        <f t="shared" si="3"/>
        <v>0</v>
      </c>
      <c r="G61" s="46"/>
      <c r="H61" s="46"/>
      <c r="I61" s="46"/>
      <c r="J61" s="46"/>
      <c r="K61" s="46"/>
      <c r="L61" s="46"/>
      <c r="M61" s="46"/>
      <c r="N61" s="49"/>
    </row>
    <row r="62" spans="1:14" ht="18.75">
      <c r="A62" s="145"/>
      <c r="B62" s="61"/>
      <c r="C62" s="61"/>
      <c r="D62" s="61"/>
      <c r="E62" s="51" t="s">
        <v>5</v>
      </c>
      <c r="F62" s="46">
        <f t="shared" si="3"/>
        <v>3837.9</v>
      </c>
      <c r="G62" s="46"/>
      <c r="H62" s="46"/>
      <c r="I62" s="46"/>
      <c r="J62" s="46"/>
      <c r="K62" s="46">
        <v>3837.9</v>
      </c>
      <c r="L62" s="46"/>
      <c r="M62" s="46"/>
      <c r="N62" s="49"/>
    </row>
    <row r="63" spans="1:14" ht="18.75">
      <c r="A63" s="145" t="s">
        <v>25</v>
      </c>
      <c r="B63" s="61" t="s">
        <v>166</v>
      </c>
      <c r="C63" s="61" t="s">
        <v>149</v>
      </c>
      <c r="D63" s="61" t="s">
        <v>69</v>
      </c>
      <c r="E63" s="13" t="s">
        <v>2</v>
      </c>
      <c r="F63" s="3">
        <f>G63+H63+I63+J63+K63+L63+M63</f>
        <v>4845.900000000001</v>
      </c>
      <c r="G63" s="46"/>
      <c r="H63" s="46"/>
      <c r="I63" s="46"/>
      <c r="J63" s="46"/>
      <c r="K63" s="3">
        <v>4113.7</v>
      </c>
      <c r="L63" s="3">
        <v>366.1</v>
      </c>
      <c r="M63" s="3">
        <v>366.1</v>
      </c>
      <c r="N63" s="49"/>
    </row>
    <row r="64" spans="1:14" ht="18.75">
      <c r="A64" s="145"/>
      <c r="B64" s="61"/>
      <c r="C64" s="61"/>
      <c r="D64" s="61"/>
      <c r="E64" s="13" t="s">
        <v>4</v>
      </c>
      <c r="F64" s="3"/>
      <c r="G64" s="46"/>
      <c r="H64" s="46"/>
      <c r="I64" s="46"/>
      <c r="J64" s="46"/>
      <c r="K64" s="3"/>
      <c r="L64" s="3"/>
      <c r="M64" s="3"/>
      <c r="N64" s="49"/>
    </row>
    <row r="65" spans="1:14" ht="18.75">
      <c r="A65" s="145"/>
      <c r="B65" s="61"/>
      <c r="C65" s="61"/>
      <c r="D65" s="61"/>
      <c r="E65" s="13" t="s">
        <v>5</v>
      </c>
      <c r="F65" s="3">
        <f>G65+H65+I65+J65+K65+L65+M65</f>
        <v>4845.900000000001</v>
      </c>
      <c r="G65" s="46"/>
      <c r="H65" s="46"/>
      <c r="I65" s="46"/>
      <c r="J65" s="46"/>
      <c r="K65" s="3">
        <v>4113.7</v>
      </c>
      <c r="L65" s="3">
        <v>366.1</v>
      </c>
      <c r="M65" s="3">
        <v>366.1</v>
      </c>
      <c r="N65" s="49"/>
    </row>
    <row r="66" spans="1:14" ht="18.75">
      <c r="A66" s="129" t="s">
        <v>152</v>
      </c>
      <c r="B66" s="130"/>
      <c r="C66" s="130"/>
      <c r="D66" s="131"/>
      <c r="E66" s="51" t="s">
        <v>2</v>
      </c>
      <c r="F66" s="46">
        <f>G66+H66+I66+J66+K66+L66+M66</f>
        <v>10773.8</v>
      </c>
      <c r="G66" s="47">
        <f>SUM(G57,G60,G63)</f>
        <v>0</v>
      </c>
      <c r="H66" s="47">
        <f aca="true" t="shared" si="4" ref="H66:M66">SUM(H57,H60,H63)</f>
        <v>0</v>
      </c>
      <c r="I66" s="47">
        <f t="shared" si="4"/>
        <v>0</v>
      </c>
      <c r="J66" s="47">
        <f t="shared" si="4"/>
        <v>0</v>
      </c>
      <c r="K66" s="46">
        <f t="shared" si="4"/>
        <v>10041.599999999999</v>
      </c>
      <c r="L66" s="46">
        <f t="shared" si="4"/>
        <v>366.1</v>
      </c>
      <c r="M66" s="46">
        <f t="shared" si="4"/>
        <v>366.1</v>
      </c>
      <c r="N66" s="49"/>
    </row>
    <row r="67" spans="1:14" ht="18.75">
      <c r="A67" s="132"/>
      <c r="B67" s="152"/>
      <c r="C67" s="152"/>
      <c r="D67" s="153"/>
      <c r="E67" s="51" t="s">
        <v>4</v>
      </c>
      <c r="F67" s="47">
        <f>G67+H67+I67+J67+K67+L67+M67</f>
        <v>0</v>
      </c>
      <c r="G67" s="47"/>
      <c r="H67" s="47"/>
      <c r="I67" s="47"/>
      <c r="J67" s="47"/>
      <c r="K67" s="46"/>
      <c r="L67" s="46"/>
      <c r="M67" s="46"/>
      <c r="N67" s="46">
        <f>SUM(N12,N15,N18,N21,N24,N27,N30,N33,N36,N39,N42,N45,N48,N51,N54,N58,N61,N64)</f>
        <v>0</v>
      </c>
    </row>
    <row r="68" spans="1:14" ht="18.75">
      <c r="A68" s="133"/>
      <c r="B68" s="134"/>
      <c r="C68" s="134"/>
      <c r="D68" s="135"/>
      <c r="E68" s="51" t="s">
        <v>5</v>
      </c>
      <c r="F68" s="46">
        <f>G68+H68+I68+J68+K68+L68+M68</f>
        <v>10773.8</v>
      </c>
      <c r="G68" s="47">
        <f>SUM(G59,G62,G65)</f>
        <v>0</v>
      </c>
      <c r="H68" s="47">
        <f aca="true" t="shared" si="5" ref="H68:M68">SUM(H59,H62,H65)</f>
        <v>0</v>
      </c>
      <c r="I68" s="47">
        <f t="shared" si="5"/>
        <v>0</v>
      </c>
      <c r="J68" s="47">
        <f t="shared" si="5"/>
        <v>0</v>
      </c>
      <c r="K68" s="46">
        <f t="shared" si="5"/>
        <v>10041.599999999999</v>
      </c>
      <c r="L68" s="46">
        <f t="shared" si="5"/>
        <v>366.1</v>
      </c>
      <c r="M68" s="46">
        <f t="shared" si="5"/>
        <v>366.1</v>
      </c>
      <c r="N68" s="49"/>
    </row>
    <row r="69" spans="1:14" ht="18.75">
      <c r="A69" s="160" t="s">
        <v>191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2"/>
    </row>
    <row r="70" spans="1:14" ht="18.75">
      <c r="A70" s="145" t="s">
        <v>76</v>
      </c>
      <c r="B70" s="61" t="s">
        <v>169</v>
      </c>
      <c r="C70" s="61" t="s">
        <v>148</v>
      </c>
      <c r="D70" s="61" t="s">
        <v>128</v>
      </c>
      <c r="E70" s="51" t="s">
        <v>2</v>
      </c>
      <c r="F70" s="46">
        <f>SUM(G70:M70)</f>
        <v>426132.49999999994</v>
      </c>
      <c r="G70" s="46">
        <v>73823.6</v>
      </c>
      <c r="H70" s="46">
        <v>86198</v>
      </c>
      <c r="I70" s="46">
        <v>86198</v>
      </c>
      <c r="J70" s="46">
        <v>86198</v>
      </c>
      <c r="K70" s="46">
        <v>31238.3</v>
      </c>
      <c r="L70" s="46">
        <v>31238.3</v>
      </c>
      <c r="M70" s="46">
        <v>31238.3</v>
      </c>
      <c r="N70" s="49"/>
    </row>
    <row r="71" spans="1:14" ht="18.75">
      <c r="A71" s="145"/>
      <c r="B71" s="61"/>
      <c r="C71" s="61"/>
      <c r="D71" s="61"/>
      <c r="E71" s="51" t="s">
        <v>4</v>
      </c>
      <c r="F71" s="47">
        <f>SUM(G71:M71)</f>
        <v>0</v>
      </c>
      <c r="G71" s="46"/>
      <c r="H71" s="46"/>
      <c r="I71" s="46"/>
      <c r="J71" s="46"/>
      <c r="K71" s="46"/>
      <c r="L71" s="46"/>
      <c r="M71" s="46"/>
      <c r="N71" s="49"/>
    </row>
    <row r="72" spans="1:14" ht="18.75">
      <c r="A72" s="145"/>
      <c r="B72" s="61"/>
      <c r="C72" s="61"/>
      <c r="D72" s="61"/>
      <c r="E72" s="51" t="s">
        <v>5</v>
      </c>
      <c r="F72" s="46">
        <f>SUM(G72:M72)</f>
        <v>426132.49999999994</v>
      </c>
      <c r="G72" s="46">
        <v>73823.6</v>
      </c>
      <c r="H72" s="46">
        <v>86198</v>
      </c>
      <c r="I72" s="46">
        <v>86198</v>
      </c>
      <c r="J72" s="46">
        <v>86198</v>
      </c>
      <c r="K72" s="46">
        <v>31238.3</v>
      </c>
      <c r="L72" s="46">
        <v>31238.3</v>
      </c>
      <c r="M72" s="46">
        <v>31238.3</v>
      </c>
      <c r="N72" s="49"/>
    </row>
    <row r="73" spans="1:14" ht="18.75">
      <c r="A73" s="157" t="s">
        <v>77</v>
      </c>
      <c r="B73" s="146" t="s">
        <v>185</v>
      </c>
      <c r="C73" s="146" t="s">
        <v>148</v>
      </c>
      <c r="D73" s="146" t="s">
        <v>128</v>
      </c>
      <c r="E73" s="51" t="s">
        <v>2</v>
      </c>
      <c r="F73" s="46"/>
      <c r="G73" s="46"/>
      <c r="H73" s="46"/>
      <c r="I73" s="46"/>
      <c r="J73" s="46"/>
      <c r="K73" s="46"/>
      <c r="L73" s="46"/>
      <c r="M73" s="46"/>
      <c r="N73" s="49"/>
    </row>
    <row r="74" spans="1:14" ht="18.75">
      <c r="A74" s="158"/>
      <c r="B74" s="147"/>
      <c r="C74" s="147"/>
      <c r="D74" s="147"/>
      <c r="E74" s="51" t="s">
        <v>4</v>
      </c>
      <c r="F74" s="46"/>
      <c r="G74" s="46"/>
      <c r="H74" s="46"/>
      <c r="I74" s="46"/>
      <c r="J74" s="46"/>
      <c r="K74" s="46"/>
      <c r="L74" s="46"/>
      <c r="M74" s="46"/>
      <c r="N74" s="49"/>
    </row>
    <row r="75" spans="1:14" ht="18.75">
      <c r="A75" s="159"/>
      <c r="B75" s="148"/>
      <c r="C75" s="148"/>
      <c r="D75" s="148"/>
      <c r="E75" s="51" t="s">
        <v>5</v>
      </c>
      <c r="F75" s="46"/>
      <c r="G75" s="46"/>
      <c r="H75" s="46"/>
      <c r="I75" s="46"/>
      <c r="J75" s="46"/>
      <c r="K75" s="46"/>
      <c r="L75" s="46"/>
      <c r="M75" s="46"/>
      <c r="N75" s="49"/>
    </row>
    <row r="76" spans="1:14" ht="18.75">
      <c r="A76" s="145" t="s">
        <v>99</v>
      </c>
      <c r="B76" s="61" t="s">
        <v>112</v>
      </c>
      <c r="C76" s="61" t="s">
        <v>148</v>
      </c>
      <c r="D76" s="61" t="s">
        <v>128</v>
      </c>
      <c r="E76" s="51" t="s">
        <v>2</v>
      </c>
      <c r="F76" s="46">
        <f>G76+H76+I76+J76+N76</f>
        <v>11807</v>
      </c>
      <c r="G76" s="46">
        <v>2957</v>
      </c>
      <c r="H76" s="46">
        <v>2950</v>
      </c>
      <c r="I76" s="46">
        <v>2950</v>
      </c>
      <c r="J76" s="46">
        <v>2950</v>
      </c>
      <c r="K76" s="46"/>
      <c r="L76" s="46"/>
      <c r="M76" s="46"/>
      <c r="N76" s="49"/>
    </row>
    <row r="77" spans="1:14" ht="18.75">
      <c r="A77" s="145"/>
      <c r="B77" s="61"/>
      <c r="C77" s="61"/>
      <c r="D77" s="61"/>
      <c r="E77" s="51" t="s">
        <v>4</v>
      </c>
      <c r="F77" s="46"/>
      <c r="G77" s="46"/>
      <c r="H77" s="46"/>
      <c r="I77" s="46"/>
      <c r="J77" s="46"/>
      <c r="K77" s="46"/>
      <c r="L77" s="46"/>
      <c r="M77" s="46"/>
      <c r="N77" s="49"/>
    </row>
    <row r="78" spans="1:14" ht="18.75">
      <c r="A78" s="145"/>
      <c r="B78" s="61"/>
      <c r="C78" s="61"/>
      <c r="D78" s="61"/>
      <c r="E78" s="51" t="s">
        <v>5</v>
      </c>
      <c r="F78" s="46">
        <f>G78+H78+I78+J78+N78</f>
        <v>11807</v>
      </c>
      <c r="G78" s="46">
        <v>2957</v>
      </c>
      <c r="H78" s="46">
        <v>2950</v>
      </c>
      <c r="I78" s="46">
        <v>2950</v>
      </c>
      <c r="J78" s="46">
        <v>2950</v>
      </c>
      <c r="K78" s="46"/>
      <c r="L78" s="46"/>
      <c r="M78" s="46"/>
      <c r="N78" s="49"/>
    </row>
    <row r="79" spans="1:14" ht="18.75">
      <c r="A79" s="129" t="s">
        <v>153</v>
      </c>
      <c r="B79" s="130"/>
      <c r="C79" s="130"/>
      <c r="D79" s="131"/>
      <c r="E79" s="51" t="s">
        <v>2</v>
      </c>
      <c r="F79" s="46">
        <f>SUM(G79:M79)</f>
        <v>437939.49999999994</v>
      </c>
      <c r="G79" s="46">
        <v>76780.6</v>
      </c>
      <c r="H79" s="46">
        <f aca="true" t="shared" si="6" ref="H79:M79">SUM(H70,H73,H76)</f>
        <v>89148</v>
      </c>
      <c r="I79" s="46">
        <f t="shared" si="6"/>
        <v>89148</v>
      </c>
      <c r="J79" s="46">
        <f t="shared" si="6"/>
        <v>89148</v>
      </c>
      <c r="K79" s="46">
        <f t="shared" si="6"/>
        <v>31238.3</v>
      </c>
      <c r="L79" s="46">
        <f t="shared" si="6"/>
        <v>31238.3</v>
      </c>
      <c r="M79" s="46">
        <f t="shared" si="6"/>
        <v>31238.3</v>
      </c>
      <c r="N79" s="49"/>
    </row>
    <row r="80" spans="1:14" ht="18.75">
      <c r="A80" s="132"/>
      <c r="B80" s="152"/>
      <c r="C80" s="152"/>
      <c r="D80" s="153"/>
      <c r="E80" s="51" t="s">
        <v>4</v>
      </c>
      <c r="F80" s="47">
        <f>SUM(G80:M80)</f>
        <v>0</v>
      </c>
      <c r="G80" s="46"/>
      <c r="H80" s="46"/>
      <c r="I80" s="46"/>
      <c r="J80" s="46"/>
      <c r="K80" s="46"/>
      <c r="L80" s="46"/>
      <c r="M80" s="46"/>
      <c r="N80" s="49"/>
    </row>
    <row r="81" spans="1:14" ht="18.75">
      <c r="A81" s="133"/>
      <c r="B81" s="134"/>
      <c r="C81" s="134"/>
      <c r="D81" s="135"/>
      <c r="E81" s="51" t="s">
        <v>5</v>
      </c>
      <c r="F81" s="46">
        <f>SUM(G81:M81)</f>
        <v>437939.49999999994</v>
      </c>
      <c r="G81" s="46">
        <v>76780.6</v>
      </c>
      <c r="H81" s="46">
        <v>89148</v>
      </c>
      <c r="I81" s="46">
        <v>89148</v>
      </c>
      <c r="J81" s="46">
        <v>89148</v>
      </c>
      <c r="K81" s="46">
        <v>31238.3</v>
      </c>
      <c r="L81" s="46">
        <v>31238.3</v>
      </c>
      <c r="M81" s="46">
        <v>31238.3</v>
      </c>
      <c r="N81" s="49"/>
    </row>
    <row r="82" spans="1:14" ht="18.75">
      <c r="A82" s="154" t="s">
        <v>192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6"/>
    </row>
    <row r="83" spans="1:14" ht="18.75">
      <c r="A83" s="88" t="s">
        <v>81</v>
      </c>
      <c r="B83" s="61" t="s">
        <v>167</v>
      </c>
      <c r="C83" s="61" t="s">
        <v>149</v>
      </c>
      <c r="D83" s="61" t="s">
        <v>69</v>
      </c>
      <c r="E83" s="51" t="s">
        <v>2</v>
      </c>
      <c r="F83" s="46">
        <f>G83+H83+I83+J83+K83+L83+M83</f>
        <v>2000</v>
      </c>
      <c r="G83" s="46"/>
      <c r="H83" s="46"/>
      <c r="I83" s="46"/>
      <c r="J83" s="46"/>
      <c r="K83" s="46">
        <v>2000</v>
      </c>
      <c r="L83" s="46"/>
      <c r="M83" s="46"/>
      <c r="N83" s="49"/>
    </row>
    <row r="84" spans="1:14" ht="18.75">
      <c r="A84" s="88"/>
      <c r="B84" s="61"/>
      <c r="C84" s="61"/>
      <c r="D84" s="61"/>
      <c r="E84" s="51" t="s">
        <v>4</v>
      </c>
      <c r="F84" s="46"/>
      <c r="G84" s="46"/>
      <c r="H84" s="46"/>
      <c r="I84" s="46"/>
      <c r="J84" s="46"/>
      <c r="K84" s="46"/>
      <c r="L84" s="46"/>
      <c r="M84" s="46"/>
      <c r="N84" s="49"/>
    </row>
    <row r="85" spans="1:14" ht="18.75">
      <c r="A85" s="88"/>
      <c r="B85" s="61"/>
      <c r="C85" s="61"/>
      <c r="D85" s="61"/>
      <c r="E85" s="51" t="s">
        <v>5</v>
      </c>
      <c r="F85" s="46">
        <f>G85+H85+I85+J85+K85+L85+M85</f>
        <v>2000</v>
      </c>
      <c r="G85" s="46"/>
      <c r="H85" s="46"/>
      <c r="I85" s="46"/>
      <c r="J85" s="46"/>
      <c r="K85" s="46">
        <v>2000</v>
      </c>
      <c r="L85" s="46"/>
      <c r="M85" s="46"/>
      <c r="N85" s="49"/>
    </row>
    <row r="86" spans="1:14" ht="18.75">
      <c r="A86" s="88" t="s">
        <v>82</v>
      </c>
      <c r="B86" s="61" t="s">
        <v>55</v>
      </c>
      <c r="C86" s="61" t="s">
        <v>149</v>
      </c>
      <c r="D86" s="61" t="s">
        <v>69</v>
      </c>
      <c r="E86" s="51" t="s">
        <v>2</v>
      </c>
      <c r="F86" s="46"/>
      <c r="G86" s="46"/>
      <c r="H86" s="46"/>
      <c r="I86" s="46"/>
      <c r="J86" s="46"/>
      <c r="K86" s="46"/>
      <c r="L86" s="46"/>
      <c r="M86" s="46"/>
      <c r="N86" s="49"/>
    </row>
    <row r="87" spans="1:14" ht="18.75">
      <c r="A87" s="88"/>
      <c r="B87" s="61"/>
      <c r="C87" s="61"/>
      <c r="D87" s="61"/>
      <c r="E87" s="51" t="s">
        <v>4</v>
      </c>
      <c r="F87" s="46"/>
      <c r="G87" s="46"/>
      <c r="H87" s="46"/>
      <c r="I87" s="46"/>
      <c r="J87" s="46"/>
      <c r="K87" s="46"/>
      <c r="L87" s="46"/>
      <c r="M87" s="46"/>
      <c r="N87" s="49"/>
    </row>
    <row r="88" spans="1:14" ht="18.75">
      <c r="A88" s="88"/>
      <c r="B88" s="61"/>
      <c r="C88" s="61"/>
      <c r="D88" s="61"/>
      <c r="E88" s="51" t="s">
        <v>5</v>
      </c>
      <c r="F88" s="46"/>
      <c r="G88" s="46"/>
      <c r="H88" s="46"/>
      <c r="I88" s="46"/>
      <c r="J88" s="46"/>
      <c r="K88" s="46"/>
      <c r="L88" s="46"/>
      <c r="M88" s="46"/>
      <c r="N88" s="49"/>
    </row>
    <row r="89" spans="1:14" ht="18.75">
      <c r="A89" s="145" t="s">
        <v>83</v>
      </c>
      <c r="B89" s="146" t="s">
        <v>173</v>
      </c>
      <c r="C89" s="149" t="s">
        <v>148</v>
      </c>
      <c r="D89" s="61" t="s">
        <v>128</v>
      </c>
      <c r="E89" s="51" t="s">
        <v>2</v>
      </c>
      <c r="F89" s="46">
        <f>G89+H89+I89+J89+N89+K89+L89+M89</f>
        <v>100</v>
      </c>
      <c r="G89" s="46">
        <v>100</v>
      </c>
      <c r="H89" s="46"/>
      <c r="I89" s="46"/>
      <c r="J89" s="46"/>
      <c r="K89" s="46"/>
      <c r="L89" s="46"/>
      <c r="M89" s="46"/>
      <c r="N89" s="49"/>
    </row>
    <row r="90" spans="1:14" ht="18.75">
      <c r="A90" s="145"/>
      <c r="B90" s="147"/>
      <c r="C90" s="150"/>
      <c r="D90" s="61"/>
      <c r="E90" s="51" t="s">
        <v>4</v>
      </c>
      <c r="F90" s="46"/>
      <c r="G90" s="46"/>
      <c r="H90" s="46"/>
      <c r="I90" s="46"/>
      <c r="J90" s="46"/>
      <c r="K90" s="46"/>
      <c r="L90" s="46"/>
      <c r="M90" s="46"/>
      <c r="N90" s="49"/>
    </row>
    <row r="91" spans="1:14" ht="18.75">
      <c r="A91" s="145"/>
      <c r="B91" s="148"/>
      <c r="C91" s="151"/>
      <c r="D91" s="61"/>
      <c r="E91" s="51" t="s">
        <v>5</v>
      </c>
      <c r="F91" s="46">
        <f>G91+H91+I91+J91+N91+K91+L91+M91</f>
        <v>100</v>
      </c>
      <c r="G91" s="46">
        <v>100</v>
      </c>
      <c r="H91" s="46"/>
      <c r="I91" s="46"/>
      <c r="J91" s="46"/>
      <c r="K91" s="46"/>
      <c r="L91" s="46"/>
      <c r="M91" s="46"/>
      <c r="N91" s="49"/>
    </row>
    <row r="92" spans="1:14" ht="18.75">
      <c r="A92" s="129" t="s">
        <v>154</v>
      </c>
      <c r="B92" s="130"/>
      <c r="C92" s="130"/>
      <c r="D92" s="131"/>
      <c r="E92" s="13" t="s">
        <v>2</v>
      </c>
      <c r="F92" s="3">
        <f>SUM(G92:M92)</f>
        <v>2100</v>
      </c>
      <c r="G92" s="3">
        <f>SUM(G83,G86,G89)</f>
        <v>100</v>
      </c>
      <c r="H92" s="48">
        <f aca="true" t="shared" si="7" ref="H92:M92">SUM(H83,H86,H89)</f>
        <v>0</v>
      </c>
      <c r="I92" s="48">
        <f t="shared" si="7"/>
        <v>0</v>
      </c>
      <c r="J92" s="48">
        <f t="shared" si="7"/>
        <v>0</v>
      </c>
      <c r="K92" s="3">
        <f t="shared" si="7"/>
        <v>2000</v>
      </c>
      <c r="L92" s="48">
        <f t="shared" si="7"/>
        <v>0</v>
      </c>
      <c r="M92" s="48">
        <f t="shared" si="7"/>
        <v>0</v>
      </c>
      <c r="N92" s="49"/>
    </row>
    <row r="93" spans="1:14" ht="18.75">
      <c r="A93" s="132"/>
      <c r="B93" s="114"/>
      <c r="C93" s="114"/>
      <c r="D93" s="115"/>
      <c r="E93" s="13" t="s">
        <v>4</v>
      </c>
      <c r="F93" s="3"/>
      <c r="G93" s="3"/>
      <c r="H93" s="48"/>
      <c r="I93" s="48"/>
      <c r="J93" s="48"/>
      <c r="K93" s="3"/>
      <c r="L93" s="48"/>
      <c r="M93" s="48"/>
      <c r="N93" s="49"/>
    </row>
    <row r="94" spans="1:14" ht="18.75">
      <c r="A94" s="133"/>
      <c r="B94" s="134"/>
      <c r="C94" s="134"/>
      <c r="D94" s="135"/>
      <c r="E94" s="13" t="s">
        <v>5</v>
      </c>
      <c r="F94" s="3"/>
      <c r="G94" s="3">
        <f>SUM(G85,G88,G91)</f>
        <v>100</v>
      </c>
      <c r="H94" s="48">
        <f aca="true" t="shared" si="8" ref="H94:M94">SUM(H85,H88,H91)</f>
        <v>0</v>
      </c>
      <c r="I94" s="48">
        <f t="shared" si="8"/>
        <v>0</v>
      </c>
      <c r="J94" s="48">
        <f t="shared" si="8"/>
        <v>0</v>
      </c>
      <c r="K94" s="3">
        <f t="shared" si="8"/>
        <v>2000</v>
      </c>
      <c r="L94" s="48">
        <f t="shared" si="8"/>
        <v>0</v>
      </c>
      <c r="M94" s="48">
        <f t="shared" si="8"/>
        <v>0</v>
      </c>
      <c r="N94" s="49"/>
    </row>
    <row r="95" spans="1:14" ht="18.75">
      <c r="A95" s="136" t="s">
        <v>155</v>
      </c>
      <c r="B95" s="137"/>
      <c r="C95" s="137"/>
      <c r="D95" s="138"/>
      <c r="E95" s="44" t="s">
        <v>2</v>
      </c>
      <c r="F95" s="45">
        <f>F96+F97</f>
        <v>1871984.2000000002</v>
      </c>
      <c r="G95" s="45">
        <f>G96+G97</f>
        <v>194398</v>
      </c>
      <c r="H95" s="45">
        <f aca="true" t="shared" si="9" ref="H95:M95">SUM(H79,H66,H53)</f>
        <v>238145</v>
      </c>
      <c r="I95" s="45">
        <f>SUM(I79,I66,I53)</f>
        <v>198680.4</v>
      </c>
      <c r="J95" s="45">
        <f>SUM(J79,J66,J53)</f>
        <v>185148.3</v>
      </c>
      <c r="K95" s="45">
        <f>SUM(K92,K79,K66,K53)</f>
        <v>363770.5</v>
      </c>
      <c r="L95" s="45">
        <f t="shared" si="9"/>
        <v>345921</v>
      </c>
      <c r="M95" s="45">
        <f t="shared" si="9"/>
        <v>345921</v>
      </c>
      <c r="N95" s="49"/>
    </row>
    <row r="96" spans="1:14" ht="18.75">
      <c r="A96" s="139"/>
      <c r="B96" s="140"/>
      <c r="C96" s="140"/>
      <c r="D96" s="141"/>
      <c r="E96" s="44" t="s">
        <v>4</v>
      </c>
      <c r="F96" s="45">
        <f>F54+F67+F80+F93</f>
        <v>1159445</v>
      </c>
      <c r="G96" s="46">
        <v>96168</v>
      </c>
      <c r="H96" s="46">
        <v>104055</v>
      </c>
      <c r="I96" s="46">
        <v>104054.6</v>
      </c>
      <c r="J96" s="46">
        <v>91200.3</v>
      </c>
      <c r="K96" s="46">
        <v>254655.7</v>
      </c>
      <c r="L96" s="46">
        <v>254655.7</v>
      </c>
      <c r="M96" s="46">
        <v>254655.7</v>
      </c>
      <c r="N96" s="49"/>
    </row>
    <row r="97" spans="1:14" ht="18.75">
      <c r="A97" s="142"/>
      <c r="B97" s="143"/>
      <c r="C97" s="143"/>
      <c r="D97" s="144"/>
      <c r="E97" s="44" t="s">
        <v>5</v>
      </c>
      <c r="F97" s="45">
        <f>SUM(G97:M97)</f>
        <v>712539.2000000001</v>
      </c>
      <c r="G97" s="45">
        <v>98230</v>
      </c>
      <c r="H97" s="45">
        <f aca="true" t="shared" si="10" ref="H97:M97">SUM(H94,H81,H68,H55)</f>
        <v>134090</v>
      </c>
      <c r="I97" s="45">
        <f t="shared" si="10"/>
        <v>94625.8</v>
      </c>
      <c r="J97" s="45">
        <f t="shared" si="10"/>
        <v>93948</v>
      </c>
      <c r="K97" s="45">
        <f t="shared" si="10"/>
        <v>109114.79999999999</v>
      </c>
      <c r="L97" s="45">
        <f t="shared" si="10"/>
        <v>91265.3</v>
      </c>
      <c r="M97" s="45">
        <f t="shared" si="10"/>
        <v>91265.3</v>
      </c>
      <c r="N97" s="49"/>
    </row>
    <row r="109" spans="4:7" ht="64.5" customHeight="1">
      <c r="D109" s="53"/>
      <c r="E109" s="54" t="s">
        <v>174</v>
      </c>
      <c r="F109" s="54" t="s">
        <v>175</v>
      </c>
      <c r="G109" s="54" t="s">
        <v>176</v>
      </c>
    </row>
    <row r="110" spans="4:7" ht="18.75">
      <c r="D110" s="54" t="s">
        <v>177</v>
      </c>
      <c r="E110" s="55">
        <v>1830967.7</v>
      </c>
      <c r="F110" s="55">
        <v>1118518.0999999999</v>
      </c>
      <c r="G110" s="55">
        <v>712539.1000000001</v>
      </c>
    </row>
    <row r="111" spans="4:7" ht="18.75">
      <c r="D111" s="54" t="s">
        <v>178</v>
      </c>
      <c r="E111" s="55">
        <v>153381.5</v>
      </c>
      <c r="F111" s="56">
        <v>55241.1</v>
      </c>
      <c r="G111" s="55">
        <v>98229.9</v>
      </c>
    </row>
    <row r="112" spans="4:7" ht="18.75">
      <c r="D112" s="54" t="s">
        <v>179</v>
      </c>
      <c r="E112" s="55">
        <v>238145</v>
      </c>
      <c r="F112" s="56">
        <v>104055</v>
      </c>
      <c r="G112" s="55">
        <v>134090</v>
      </c>
    </row>
    <row r="113" spans="4:7" ht="18.75">
      <c r="D113" s="54" t="s">
        <v>180</v>
      </c>
      <c r="E113" s="55">
        <v>198680.4</v>
      </c>
      <c r="F113" s="56">
        <v>104054.6</v>
      </c>
      <c r="G113" s="55">
        <v>94625.8</v>
      </c>
    </row>
    <row r="114" spans="4:7" ht="18.75">
      <c r="D114" s="54" t="s">
        <v>181</v>
      </c>
      <c r="E114" s="55">
        <v>185148.3</v>
      </c>
      <c r="F114" s="56">
        <v>91200.3</v>
      </c>
      <c r="G114" s="55">
        <v>93948</v>
      </c>
    </row>
    <row r="115" spans="4:7" ht="18.75">
      <c r="D115" s="54" t="s">
        <v>182</v>
      </c>
      <c r="E115" s="55">
        <v>363770.5</v>
      </c>
      <c r="F115" s="56">
        <v>254655.7</v>
      </c>
      <c r="G115" s="55">
        <v>109114.79999999999</v>
      </c>
    </row>
    <row r="116" spans="4:7" ht="18.75">
      <c r="D116" s="54" t="s">
        <v>183</v>
      </c>
      <c r="E116" s="55">
        <v>345921</v>
      </c>
      <c r="F116" s="56">
        <v>254655.7</v>
      </c>
      <c r="G116" s="55">
        <v>91265.3</v>
      </c>
    </row>
    <row r="117" spans="4:7" ht="18.75">
      <c r="D117" s="54" t="s">
        <v>184</v>
      </c>
      <c r="E117" s="55">
        <v>345921</v>
      </c>
      <c r="F117" s="56">
        <v>254655.7</v>
      </c>
      <c r="G117" s="55">
        <v>91265.3</v>
      </c>
    </row>
  </sheetData>
  <sheetProtection/>
  <mergeCells count="105"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F5:N5"/>
    <mergeCell ref="F6:F7"/>
    <mergeCell ref="G6:N6"/>
    <mergeCell ref="A9:N9"/>
    <mergeCell ref="A10:N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8"/>
    <mergeCell ref="B23:B25"/>
    <mergeCell ref="C23:C25"/>
    <mergeCell ref="D23:D25"/>
    <mergeCell ref="B26:D28"/>
    <mergeCell ref="A29:A31"/>
    <mergeCell ref="B29:B31"/>
    <mergeCell ref="C29:C31"/>
    <mergeCell ref="D29:D31"/>
    <mergeCell ref="A32:A37"/>
    <mergeCell ref="B32:B34"/>
    <mergeCell ref="C32:C34"/>
    <mergeCell ref="D32:D34"/>
    <mergeCell ref="B35:D37"/>
    <mergeCell ref="A38:A43"/>
    <mergeCell ref="B38:B40"/>
    <mergeCell ref="C38:C40"/>
    <mergeCell ref="D38:D40"/>
    <mergeCell ref="B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D55"/>
    <mergeCell ref="A56:N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66:D68"/>
    <mergeCell ref="A69:N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D81"/>
    <mergeCell ref="A82:N82"/>
    <mergeCell ref="A83:A85"/>
    <mergeCell ref="B83:B85"/>
    <mergeCell ref="C83:C85"/>
    <mergeCell ref="D83:D85"/>
    <mergeCell ref="A92:D94"/>
    <mergeCell ref="A95:D97"/>
    <mergeCell ref="A86:A88"/>
    <mergeCell ref="B86:B88"/>
    <mergeCell ref="C86:C88"/>
    <mergeCell ref="D86:D88"/>
    <mergeCell ref="A89:A91"/>
    <mergeCell ref="B89:B91"/>
    <mergeCell ref="C89:C91"/>
    <mergeCell ref="D89:D9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1"/>
  <ignoredErrors>
    <ignoredError sqref="K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Айнутдинова Зарина Мансуровна</cp:lastModifiedBy>
  <cp:lastPrinted>2015-02-11T12:13:33Z</cp:lastPrinted>
  <dcterms:created xsi:type="dcterms:W3CDTF">2013-03-20T16:27:25Z</dcterms:created>
  <dcterms:modified xsi:type="dcterms:W3CDTF">2015-03-05T11:24:22Z</dcterms:modified>
  <cp:category/>
  <cp:version/>
  <cp:contentType/>
  <cp:contentStatus/>
</cp:coreProperties>
</file>